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cas-vente-aleou\"/>
    </mc:Choice>
  </mc:AlternateContent>
  <xr:revisionPtr revIDLastSave="0" documentId="13_ncr:1_{DA190690-61CC-46C1-AB8C-6D3BFB7CA41F}" xr6:coauthVersionLast="47" xr6:coauthVersionMax="47" xr10:uidLastSave="{00000000-0000-0000-0000-000000000000}"/>
  <bookViews>
    <workbookView xWindow="10725" yWindow="11265" windowWidth="29265" windowHeight="17940" xr2:uid="{00000000-000D-0000-FFFF-FFFF00000000}"/>
  </bookViews>
  <sheets>
    <sheet name="Clients" sheetId="2" r:id="rId1"/>
    <sheet name="Analyse" sheetId="3" r:id="rId2"/>
    <sheet name="Ventes" sheetId="1" r:id="rId3"/>
  </sheets>
  <definedNames>
    <definedName name="Excel_BuiltIn__FilterDatabase_1">Clients!$A$1:$N$105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6" i="1"/>
  <c r="B12" i="3" l="1"/>
  <c r="B10" i="3"/>
  <c r="B8" i="3"/>
  <c r="B6" i="3"/>
  <c r="B4" i="3"/>
  <c r="B2" i="3"/>
  <c r="P95" i="2"/>
  <c r="O95" i="2"/>
  <c r="C27" i="1"/>
  <c r="D27" i="1"/>
  <c r="E27" i="1"/>
  <c r="B27" i="1"/>
  <c r="C25" i="1"/>
  <c r="D25" i="1"/>
  <c r="E25" i="1"/>
  <c r="C23" i="1"/>
  <c r="D23" i="1"/>
  <c r="E23" i="1"/>
  <c r="B23" i="1"/>
  <c r="P7" i="2"/>
  <c r="O7" i="2"/>
  <c r="P65" i="2"/>
  <c r="O65" i="2"/>
  <c r="P81" i="2"/>
  <c r="O81" i="2"/>
  <c r="P84" i="2"/>
  <c r="O84" i="2"/>
  <c r="P49" i="2"/>
  <c r="O49" i="2"/>
  <c r="P18" i="2"/>
  <c r="O18" i="2"/>
  <c r="P90" i="2"/>
  <c r="O90" i="2"/>
  <c r="P89" i="2"/>
  <c r="O89" i="2"/>
  <c r="P42" i="2"/>
  <c r="O42" i="2"/>
  <c r="P68" i="2"/>
  <c r="O68" i="2"/>
  <c r="P30" i="2"/>
  <c r="O30" i="2"/>
  <c r="P11" i="2"/>
  <c r="O11" i="2"/>
  <c r="P19" i="2"/>
  <c r="O19" i="2"/>
  <c r="P59" i="2"/>
  <c r="O59" i="2"/>
  <c r="P54" i="2"/>
  <c r="O54" i="2"/>
  <c r="P22" i="2"/>
  <c r="O22" i="2"/>
  <c r="P21" i="2"/>
  <c r="O21" i="2"/>
  <c r="P26" i="2"/>
  <c r="O26" i="2"/>
  <c r="P27" i="2"/>
  <c r="O27" i="2"/>
  <c r="P9" i="2"/>
  <c r="O9" i="2"/>
  <c r="P103" i="2"/>
  <c r="O103" i="2"/>
  <c r="P101" i="2"/>
  <c r="O101" i="2"/>
  <c r="P44" i="2"/>
  <c r="O44" i="2"/>
  <c r="P60" i="2"/>
  <c r="O60" i="2"/>
  <c r="P40" i="2"/>
  <c r="O40" i="2"/>
  <c r="P71" i="2"/>
  <c r="O71" i="2"/>
  <c r="P63" i="2"/>
  <c r="O63" i="2"/>
  <c r="P61" i="2"/>
  <c r="O61" i="2"/>
  <c r="P23" i="2"/>
  <c r="O23" i="2"/>
  <c r="P15" i="2"/>
  <c r="O15" i="2"/>
  <c r="P47" i="2"/>
  <c r="O47" i="2"/>
  <c r="P8" i="2"/>
  <c r="O8" i="2"/>
  <c r="P6" i="2"/>
  <c r="O6" i="2"/>
  <c r="P13" i="2"/>
  <c r="O13" i="2"/>
  <c r="P38" i="2"/>
  <c r="O38" i="2"/>
  <c r="P82" i="2"/>
  <c r="O82" i="2"/>
  <c r="P55" i="2"/>
  <c r="O55" i="2"/>
  <c r="P16" i="2"/>
  <c r="O16" i="2"/>
  <c r="P39" i="2"/>
  <c r="O39" i="2"/>
  <c r="P35" i="2"/>
  <c r="O35" i="2"/>
  <c r="P25" i="2"/>
  <c r="O25" i="2"/>
  <c r="P2" i="2"/>
  <c r="O2" i="2"/>
  <c r="P17" i="2"/>
  <c r="O17" i="2"/>
  <c r="P56" i="2"/>
  <c r="O56" i="2"/>
  <c r="P50" i="2"/>
  <c r="O50" i="2"/>
  <c r="P33" i="2"/>
  <c r="O33" i="2"/>
  <c r="P88" i="2"/>
  <c r="O88" i="2"/>
  <c r="P100" i="2"/>
  <c r="O100" i="2"/>
  <c r="P66" i="2"/>
  <c r="O66" i="2"/>
  <c r="P32" i="2"/>
  <c r="O32" i="2"/>
  <c r="P62" i="2"/>
  <c r="O62" i="2"/>
  <c r="P34" i="2"/>
  <c r="O34" i="2"/>
  <c r="P12" i="2"/>
  <c r="O12" i="2"/>
  <c r="P73" i="2"/>
  <c r="O73" i="2"/>
  <c r="P10" i="2"/>
  <c r="O10" i="2"/>
  <c r="P14" i="2"/>
  <c r="O14" i="2"/>
  <c r="P43" i="2"/>
  <c r="O43" i="2"/>
  <c r="P58" i="2"/>
  <c r="O58" i="2"/>
  <c r="P48" i="2"/>
  <c r="O48" i="2"/>
  <c r="P20" i="2"/>
  <c r="O20" i="2"/>
  <c r="P72" i="2"/>
  <c r="O72" i="2"/>
  <c r="P102" i="2"/>
  <c r="O102" i="2"/>
  <c r="P77" i="2"/>
  <c r="O77" i="2"/>
  <c r="P53" i="2"/>
  <c r="O53" i="2"/>
  <c r="P45" i="2"/>
  <c r="O45" i="2"/>
  <c r="P99" i="2"/>
  <c r="O99" i="2"/>
  <c r="P37" i="2"/>
  <c r="O37" i="2"/>
  <c r="P24" i="2"/>
  <c r="O24" i="2"/>
  <c r="P31" i="2"/>
  <c r="O31" i="2"/>
  <c r="P36" i="2"/>
  <c r="O36" i="2"/>
  <c r="P41" i="2"/>
  <c r="O41" i="2"/>
  <c r="P46" i="2"/>
  <c r="O46" i="2"/>
  <c r="P29" i="2"/>
  <c r="O29" i="2"/>
  <c r="P86" i="2"/>
  <c r="O86" i="2"/>
  <c r="P79" i="2"/>
  <c r="O79" i="2"/>
  <c r="P64" i="2"/>
  <c r="O64" i="2"/>
  <c r="P51" i="2"/>
  <c r="O51" i="2"/>
  <c r="P104" i="2"/>
  <c r="O104" i="2"/>
  <c r="P28" i="2"/>
  <c r="O28" i="2"/>
  <c r="P94" i="2"/>
  <c r="O94" i="2"/>
  <c r="P52" i="2"/>
  <c r="O52" i="2"/>
  <c r="P78" i="2"/>
  <c r="O78" i="2"/>
  <c r="P92" i="2"/>
  <c r="O92" i="2"/>
  <c r="P75" i="2"/>
  <c r="O75" i="2"/>
  <c r="P5" i="2"/>
  <c r="O5" i="2"/>
  <c r="P87" i="2"/>
  <c r="O87" i="2"/>
  <c r="P3" i="2"/>
  <c r="O3" i="2"/>
  <c r="P57" i="2"/>
  <c r="O57" i="2"/>
  <c r="P74" i="2"/>
  <c r="O74" i="2"/>
  <c r="P91" i="2"/>
  <c r="O91" i="2"/>
  <c r="P4" i="2"/>
  <c r="O4" i="2"/>
  <c r="P67" i="2"/>
  <c r="O67" i="2"/>
  <c r="P76" i="2"/>
  <c r="O76" i="2"/>
  <c r="P70" i="2"/>
  <c r="O70" i="2"/>
  <c r="P97" i="2"/>
  <c r="O97" i="2"/>
  <c r="P96" i="2"/>
  <c r="O96" i="2"/>
  <c r="P93" i="2"/>
  <c r="O93" i="2"/>
  <c r="P98" i="2"/>
  <c r="O98" i="2"/>
  <c r="P105" i="2"/>
  <c r="O105" i="2"/>
  <c r="P69" i="2"/>
  <c r="O69" i="2"/>
  <c r="P83" i="2"/>
  <c r="O83" i="2"/>
  <c r="P85" i="2"/>
  <c r="O85" i="2"/>
  <c r="P80" i="2"/>
  <c r="O80" i="2"/>
  <c r="B25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3" i="1" l="1"/>
  <c r="F25" i="1"/>
  <c r="G6" i="1"/>
  <c r="G8" i="1"/>
  <c r="G10" i="1"/>
  <c r="G12" i="1"/>
  <c r="G14" i="1"/>
  <c r="G16" i="1"/>
  <c r="G18" i="1"/>
  <c r="G20" i="1"/>
  <c r="G7" i="1"/>
  <c r="G9" i="1"/>
  <c r="G11" i="1"/>
  <c r="G13" i="1"/>
  <c r="G15" i="1"/>
  <c r="G17" i="1"/>
  <c r="G19" i="1"/>
  <c r="G21" i="1"/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<sst xmlns="http://schemas.openxmlformats.org/spreadsheetml/2006/main" count="456" uniqueCount="382">
  <si>
    <t>Vendeurs</t>
  </si>
  <si>
    <t>Trimestre</t>
  </si>
  <si>
    <t>Total des 3 meilleurs
trimestres</t>
  </si>
  <si>
    <t>Progession
En %</t>
  </si>
  <si>
    <t>Dupont</t>
  </si>
  <si>
    <t>Levy</t>
  </si>
  <si>
    <t>Dupuis</t>
  </si>
  <si>
    <t>Garnier</t>
  </si>
  <si>
    <t>Martinez</t>
  </si>
  <si>
    <t>Durant</t>
  </si>
  <si>
    <t>Gontrant</t>
  </si>
  <si>
    <t>Martin</t>
  </si>
  <si>
    <t>Ficher</t>
  </si>
  <si>
    <t>Batistin</t>
  </si>
  <si>
    <t>Brel</t>
  </si>
  <si>
    <t>Narval</t>
  </si>
  <si>
    <t>Le puy</t>
  </si>
  <si>
    <t>Evenou</t>
  </si>
  <si>
    <t>Rossi</t>
  </si>
  <si>
    <t>Torandel</t>
  </si>
  <si>
    <t>Total</t>
  </si>
  <si>
    <t>Moyenne</t>
  </si>
  <si>
    <t>Appréciation</t>
  </si>
  <si>
    <t>NOM</t>
  </si>
  <si>
    <t>ADRESSE1</t>
  </si>
  <si>
    <t>Code
Postal</t>
  </si>
  <si>
    <t>VILLE</t>
  </si>
  <si>
    <t>CA Total</t>
  </si>
  <si>
    <t>Quartier Fourches Vieilles</t>
  </si>
  <si>
    <t>ORANGE</t>
  </si>
  <si>
    <t>Cité les Condamines II</t>
  </si>
  <si>
    <t>CAVAILLON</t>
  </si>
  <si>
    <t>La Croze Ansouis</t>
  </si>
  <si>
    <t>LA TOUR D'AIGUES</t>
  </si>
  <si>
    <t>Entre les Vallats</t>
  </si>
  <si>
    <t>8, Rue de la Pépinière</t>
  </si>
  <si>
    <t>ROYAT</t>
  </si>
  <si>
    <t>Route de St Roman</t>
  </si>
  <si>
    <t>CAIRANNE</t>
  </si>
  <si>
    <t>Quartier St Roch</t>
  </si>
  <si>
    <t>ST TRINIT</t>
  </si>
  <si>
    <t>Quartier de l'ours</t>
  </si>
  <si>
    <t>VIVIERS</t>
  </si>
  <si>
    <t>Quartier Martignan</t>
  </si>
  <si>
    <t>Quartier Matignon</t>
  </si>
  <si>
    <t>83, Boulevard du Pedon</t>
  </si>
  <si>
    <t>MARSEILLE</t>
  </si>
  <si>
    <t>Chemin de la Bouillane</t>
  </si>
  <si>
    <t>VAISON LA ROMAINE</t>
  </si>
  <si>
    <t>8, Bd. Bouche</t>
  </si>
  <si>
    <t>FORCALQUIER</t>
  </si>
  <si>
    <t>1, Lot les cerisiers</t>
  </si>
  <si>
    <t>L'ISLE SUR SORGUES</t>
  </si>
  <si>
    <t>Pelleret</t>
  </si>
  <si>
    <t>SEDERON</t>
  </si>
  <si>
    <t>Château la croix des pins</t>
  </si>
  <si>
    <t>Route de Caromb</t>
  </si>
  <si>
    <t>MAZAN</t>
  </si>
  <si>
    <t>6, Avenue de l'Europe</t>
  </si>
  <si>
    <t>BAGNOLS SUR CEZE</t>
  </si>
  <si>
    <t>1, Avenue Paul Langevin</t>
  </si>
  <si>
    <t>Le Mougadou</t>
  </si>
  <si>
    <t>BEDOIN</t>
  </si>
  <si>
    <t>1, quartier Stange</t>
  </si>
  <si>
    <t>MONTFAVET</t>
  </si>
  <si>
    <t>Chemin de la Blanquette</t>
  </si>
  <si>
    <t>CADEROUSSE</t>
  </si>
  <si>
    <t>Picardel</t>
  </si>
  <si>
    <t>CHARMAS</t>
  </si>
  <si>
    <t>Chemin des Jardins</t>
  </si>
  <si>
    <t>BOLLENE</t>
  </si>
  <si>
    <t>520, Rue Jacques Cartier</t>
  </si>
  <si>
    <t>CARPENTRAS</t>
  </si>
  <si>
    <t>Quartier des Aires</t>
  </si>
  <si>
    <t>SERIGNAN</t>
  </si>
  <si>
    <t>19, Avenue des Bosquets</t>
  </si>
  <si>
    <t>CHATEAUNEUF DU PAPE</t>
  </si>
  <si>
    <t>Route de Robion</t>
  </si>
  <si>
    <t>ISLE SUR SORGUE</t>
  </si>
  <si>
    <t>5, rue Fernand Pauriol</t>
  </si>
  <si>
    <t>MALLEMORT</t>
  </si>
  <si>
    <t>7, rue du Ventoux</t>
  </si>
  <si>
    <t>APT</t>
  </si>
  <si>
    <t>Cité les Amandiers</t>
  </si>
  <si>
    <t>Le Fief</t>
  </si>
  <si>
    <t>SAINT LOUP</t>
  </si>
  <si>
    <t>2, Rue Mariotte</t>
  </si>
  <si>
    <t>AVIGNON</t>
  </si>
  <si>
    <t>42, Rue de St André</t>
  </si>
  <si>
    <t>CHOLET</t>
  </si>
  <si>
    <t>39, rue de la Fournaque</t>
  </si>
  <si>
    <t>306, rue de la Poste</t>
  </si>
  <si>
    <t>BEAUVOISIN</t>
  </si>
  <si>
    <t>22 rue Calixte Aulagne</t>
  </si>
  <si>
    <t>MONTEUX</t>
  </si>
  <si>
    <t>15, avenue Aristide Briand</t>
  </si>
  <si>
    <t>ISLE SUR SORGUES</t>
  </si>
  <si>
    <t>31, Rue de la venus d'arles BP802</t>
  </si>
  <si>
    <t>Résidence Dr Ayme</t>
  </si>
  <si>
    <t>4, Rue Paul Langevin</t>
  </si>
  <si>
    <t>ORLEANS</t>
  </si>
  <si>
    <t>53, Chemin St Etienne</t>
  </si>
  <si>
    <t>BEDARRIDES</t>
  </si>
  <si>
    <t>Chemin de Magnes</t>
  </si>
  <si>
    <t>CHATEAUNEUF DE GADAGNE</t>
  </si>
  <si>
    <t>Route de Bastia</t>
  </si>
  <si>
    <t>ILE ROUSSE</t>
  </si>
  <si>
    <t>9, Résidence Gaston QUENIN</t>
  </si>
  <si>
    <t>SAINTE CECILE LES VIGNES</t>
  </si>
  <si>
    <t>13, Rue de la Sizeranne</t>
  </si>
  <si>
    <t>TAIN L'HERMITAGE</t>
  </si>
  <si>
    <t>48, Rue de Mahela</t>
  </si>
  <si>
    <t>BORDEAUX</t>
  </si>
  <si>
    <t>6, Avenue Paul Laurens</t>
  </si>
  <si>
    <t>NYONS</t>
  </si>
  <si>
    <t>4, Lot. le grand Adrenier</t>
  </si>
  <si>
    <t>ST DIDIER</t>
  </si>
  <si>
    <t>11, Rue de l'école</t>
  </si>
  <si>
    <t>BERNARDSWILLER</t>
  </si>
  <si>
    <t>10, Lotissement Notre Dame</t>
  </si>
  <si>
    <t>LA CRAU</t>
  </si>
  <si>
    <t>97, Allée des Pins</t>
  </si>
  <si>
    <t>SORGUES</t>
  </si>
  <si>
    <t>100, Chemin de Ste Marthe</t>
  </si>
  <si>
    <t>24, Rue Pierre Audry</t>
  </si>
  <si>
    <t>LYON</t>
  </si>
  <si>
    <t>7, Avenue Jean Cristopol</t>
  </si>
  <si>
    <t>227, Bd Chave</t>
  </si>
  <si>
    <t>79, Boulevard Marius Bastidon</t>
  </si>
  <si>
    <t>SARRIANS</t>
  </si>
  <si>
    <t>Roquecoquille</t>
  </si>
  <si>
    <t>CHATEAURENARD</t>
  </si>
  <si>
    <t>Les Massonnets</t>
  </si>
  <si>
    <t>24, Avenue Vivaldi</t>
  </si>
  <si>
    <t>5, Allée Maurice Ravel</t>
  </si>
  <si>
    <t>MAZERES-LEZONS</t>
  </si>
  <si>
    <t>587, Chemin la Perrine</t>
  </si>
  <si>
    <t>123, Avenue du 8 Mai 1945</t>
  </si>
  <si>
    <t>MORIERES LES AVIGNON</t>
  </si>
  <si>
    <t>MURS</t>
  </si>
  <si>
    <t>16, les Agasses</t>
  </si>
  <si>
    <t>SAINT CHRISTOL</t>
  </si>
  <si>
    <t>3, Place Jean Jaurès</t>
  </si>
  <si>
    <t>NOVES</t>
  </si>
  <si>
    <t>368, Chemin du Mazet</t>
  </si>
  <si>
    <t>SAUVETERRE</t>
  </si>
  <si>
    <t>12, Place Henri Bosco</t>
  </si>
  <si>
    <t>57, Avenue du Général De Gaule</t>
  </si>
  <si>
    <t>LE PONTET</t>
  </si>
  <si>
    <t>Domaine St Michel</t>
  </si>
  <si>
    <t>UCHAUX</t>
  </si>
  <si>
    <t>36, Rue Joseph Vernet</t>
  </si>
  <si>
    <t>100, Rue Saint Pierre</t>
  </si>
  <si>
    <t>1, Rue des Lilas</t>
  </si>
  <si>
    <t>MANOSQUE</t>
  </si>
  <si>
    <t>1, rue Jean XXII</t>
  </si>
  <si>
    <t>457, Avenue Victor Hugo</t>
  </si>
  <si>
    <t>1187, Route de Châteauneuf</t>
  </si>
  <si>
    <t>137, Rue Joseph Roumanille</t>
  </si>
  <si>
    <t>67, Chemin du raisin Morieres</t>
  </si>
  <si>
    <t>MORIERES</t>
  </si>
  <si>
    <t>7, Route du Lac</t>
  </si>
  <si>
    <t>VALREAS</t>
  </si>
  <si>
    <t>89, Rue Chambonnet</t>
  </si>
  <si>
    <t>38, Rue Nicolas Vabois</t>
  </si>
  <si>
    <t>ST ANDRE REUNION</t>
  </si>
  <si>
    <t>61, Rue du Carmel</t>
  </si>
  <si>
    <t>4, place du marché</t>
  </si>
  <si>
    <t>CABANNES</t>
  </si>
  <si>
    <t>Route d'Avignon</t>
  </si>
  <si>
    <t>PERNES LES FONTAINES</t>
  </si>
  <si>
    <t>AUBIGNAN</t>
  </si>
  <si>
    <t>10, Boulevard Charles Moretti</t>
  </si>
  <si>
    <t>170, Rue de l'Abbizia</t>
  </si>
  <si>
    <t>17, Rue Guy De Veyre</t>
  </si>
  <si>
    <t>AURILLAC</t>
  </si>
  <si>
    <t>136, rue de la République</t>
  </si>
  <si>
    <t>VEDENE</t>
  </si>
  <si>
    <t>557, Route de Trévouse</t>
  </si>
  <si>
    <t>ENTRAIGUES</t>
  </si>
  <si>
    <t>61, Impasse des Bergers</t>
  </si>
  <si>
    <t>13, Bis Rue Ciccion</t>
  </si>
  <si>
    <t>10, Rue de la Plaine</t>
  </si>
  <si>
    <t>COURTHEZON</t>
  </si>
  <si>
    <t>20 Boulevard Denis Soulier</t>
  </si>
  <si>
    <t>8, Res. Partage des Eaux</t>
  </si>
  <si>
    <t>4, Impasse du Mont Ventoux</t>
  </si>
  <si>
    <t>ROQUEMAURE</t>
  </si>
  <si>
    <t>Les Pourcelles</t>
  </si>
  <si>
    <t>LES MEES</t>
  </si>
  <si>
    <t>N° 39 HLM du Vieux Moulin</t>
  </si>
  <si>
    <t>1294, Chemin des Garrigues</t>
  </si>
  <si>
    <t>49, Boulevard Victor Hugo</t>
  </si>
  <si>
    <t>ST MAXIMIN</t>
  </si>
  <si>
    <t>La Croisette</t>
  </si>
  <si>
    <t>Domaine l'Amandine</t>
  </si>
  <si>
    <t>716, avenue d' Orange</t>
  </si>
  <si>
    <t>1, rue des Pâquerettes</t>
  </si>
  <si>
    <t>Nombre total de clients</t>
  </si>
  <si>
    <t>Nombre de clients habitant Carpentras</t>
  </si>
  <si>
    <t>Nombre de clients habitant le Vaucluse</t>
  </si>
  <si>
    <t>Total 2022</t>
  </si>
  <si>
    <t>Année 2021</t>
  </si>
  <si>
    <t>Répartition
2022 en %</t>
  </si>
  <si>
    <t>Tableau nombre de ventes de 2022</t>
  </si>
  <si>
    <t>Année avec  commandes passées</t>
  </si>
  <si>
    <t>Franck</t>
  </si>
  <si>
    <t>Frédéric</t>
  </si>
  <si>
    <t>Philippe</t>
  </si>
  <si>
    <t>Stéphane</t>
  </si>
  <si>
    <t>Pascale</t>
  </si>
  <si>
    <t>Olivier</t>
  </si>
  <si>
    <t>Vincent</t>
  </si>
  <si>
    <t>LETELLIER</t>
  </si>
  <si>
    <t>REY</t>
  </si>
  <si>
    <t>Sophie</t>
  </si>
  <si>
    <t>Patrick</t>
  </si>
  <si>
    <t>PRENOM</t>
  </si>
  <si>
    <t>VAUGEOIS</t>
  </si>
  <si>
    <t>JOUFFREAU</t>
  </si>
  <si>
    <t>BERNARD</t>
  </si>
  <si>
    <t>POIRSON</t>
  </si>
  <si>
    <t>WARG</t>
  </si>
  <si>
    <t>JOFFRION</t>
  </si>
  <si>
    <t>VERLOOVE</t>
  </si>
  <si>
    <t>MARGAIN</t>
  </si>
  <si>
    <t>BEENS</t>
  </si>
  <si>
    <t>ETRILLARD</t>
  </si>
  <si>
    <t>CANTUS</t>
  </si>
  <si>
    <t>FONTAINE</t>
  </si>
  <si>
    <t>DALLIER</t>
  </si>
  <si>
    <t>GILABERT</t>
  </si>
  <si>
    <t>LAFFICHER</t>
  </si>
  <si>
    <t>WATTEL</t>
  </si>
  <si>
    <t>LE VAN</t>
  </si>
  <si>
    <t>BRIOT</t>
  </si>
  <si>
    <t>LOPEZ</t>
  </si>
  <si>
    <t>MELCHIOR</t>
  </si>
  <si>
    <t>AUBERVILLE</t>
  </si>
  <si>
    <t>CRAS-QUEAU</t>
  </si>
  <si>
    <t>BONZI</t>
  </si>
  <si>
    <t>BRUNET</t>
  </si>
  <si>
    <t>BAGNARD</t>
  </si>
  <si>
    <t>BILLAT</t>
  </si>
  <si>
    <t>DUMORTIER</t>
  </si>
  <si>
    <t>DUPART</t>
  </si>
  <si>
    <t>WALLA</t>
  </si>
  <si>
    <t>GALLOT</t>
  </si>
  <si>
    <t>TURMEL</t>
  </si>
  <si>
    <t>DESTREBECQ</t>
  </si>
  <si>
    <t>BARIOZ</t>
  </si>
  <si>
    <t>MONIER</t>
  </si>
  <si>
    <t>AMAOUCH</t>
  </si>
  <si>
    <t>PONCHON</t>
  </si>
  <si>
    <t>CHAMBARLHAC</t>
  </si>
  <si>
    <t>LEGUIN</t>
  </si>
  <si>
    <t>NAVARRO</t>
  </si>
  <si>
    <t>MICHALON</t>
  </si>
  <si>
    <t>RICHARD</t>
  </si>
  <si>
    <t>VALADE</t>
  </si>
  <si>
    <t>HOURIEZ</t>
  </si>
  <si>
    <t>JACQUET</t>
  </si>
  <si>
    <t>FAUVEAUX</t>
  </si>
  <si>
    <t>GRIOT</t>
  </si>
  <si>
    <t>COQUELIN</t>
  </si>
  <si>
    <t>ALENDA</t>
  </si>
  <si>
    <t>CULUS</t>
  </si>
  <si>
    <t>CRESSENS</t>
  </si>
  <si>
    <t>CORTES</t>
  </si>
  <si>
    <t>LABAT</t>
  </si>
  <si>
    <t>BROHN</t>
  </si>
  <si>
    <t>DEUTSCH</t>
  </si>
  <si>
    <t>ROUMIEU</t>
  </si>
  <si>
    <t>VAREY</t>
  </si>
  <si>
    <t>WADOUX</t>
  </si>
  <si>
    <t>PAVER</t>
  </si>
  <si>
    <t>FONTAINE VIVE CURTAZ</t>
  </si>
  <si>
    <t>POMMIER</t>
  </si>
  <si>
    <t>DEGARDIN</t>
  </si>
  <si>
    <t>MARTIN</t>
  </si>
  <si>
    <t>CHARPENTIER</t>
  </si>
  <si>
    <t>AYGLON</t>
  </si>
  <si>
    <t>HANUISE</t>
  </si>
  <si>
    <t>VANDENBUSSCHE</t>
  </si>
  <si>
    <t>BESSE</t>
  </si>
  <si>
    <t>JEZEQUEL</t>
  </si>
  <si>
    <t>MACCARI</t>
  </si>
  <si>
    <t>DARFEUIL</t>
  </si>
  <si>
    <t>NAUDET</t>
  </si>
  <si>
    <t>BEGUE</t>
  </si>
  <si>
    <t>DE WITTE</t>
  </si>
  <si>
    <t>MATHIEU</t>
  </si>
  <si>
    <t>LIARDET</t>
  </si>
  <si>
    <t>STEVENQ</t>
  </si>
  <si>
    <t>DUPUY</t>
  </si>
  <si>
    <t>VIVET</t>
  </si>
  <si>
    <t>JALBY</t>
  </si>
  <si>
    <t>CHARVIN</t>
  </si>
  <si>
    <t>PUMILIA</t>
  </si>
  <si>
    <t>MANTRAND</t>
  </si>
  <si>
    <t>PORTA</t>
  </si>
  <si>
    <t>KHARMOUD</t>
  </si>
  <si>
    <t>HERBIN</t>
  </si>
  <si>
    <t>LALU</t>
  </si>
  <si>
    <t>TOURET</t>
  </si>
  <si>
    <t>LACROIX</t>
  </si>
  <si>
    <t>MEYER</t>
  </si>
  <si>
    <t>LEMAITRE</t>
  </si>
  <si>
    <t>PICHOT</t>
  </si>
  <si>
    <t>LECAT</t>
  </si>
  <si>
    <t>LERAT</t>
  </si>
  <si>
    <t>DRIN</t>
  </si>
  <si>
    <t>ARNOULD</t>
  </si>
  <si>
    <t>DURY</t>
  </si>
  <si>
    <t>Thomas</t>
  </si>
  <si>
    <t>François</t>
  </si>
  <si>
    <t>Laure</t>
  </si>
  <si>
    <t>Alexandre</t>
  </si>
  <si>
    <t>Romain</t>
  </si>
  <si>
    <t>Vladimir</t>
  </si>
  <si>
    <t>Hakim</t>
  </si>
  <si>
    <t>César</t>
  </si>
  <si>
    <t>Stanislas</t>
  </si>
  <si>
    <t>Jean</t>
  </si>
  <si>
    <t>Paul-emmanuel</t>
  </si>
  <si>
    <t>Sylvain</t>
  </si>
  <si>
    <t>Dang</t>
  </si>
  <si>
    <t>Lucas</t>
  </si>
  <si>
    <t>Matthieu</t>
  </si>
  <si>
    <t>Amaury</t>
  </si>
  <si>
    <t>Alice</t>
  </si>
  <si>
    <t>Julien</t>
  </si>
  <si>
    <t>Sebastien</t>
  </si>
  <si>
    <t>Guillaume</t>
  </si>
  <si>
    <t>Geoffray</t>
  </si>
  <si>
    <t>Brian</t>
  </si>
  <si>
    <t>Maé</t>
  </si>
  <si>
    <t>Jean-marc</t>
  </si>
  <si>
    <t>Bastien</t>
  </si>
  <si>
    <t>Pierre</t>
  </si>
  <si>
    <t>Cédric</t>
  </si>
  <si>
    <t>Lea</t>
  </si>
  <si>
    <t>Benjamin</t>
  </si>
  <si>
    <t>Cedric</t>
  </si>
  <si>
    <t>Audrey</t>
  </si>
  <si>
    <t>Cyrille</t>
  </si>
  <si>
    <t>Thibaud</t>
  </si>
  <si>
    <t>Mathilde</t>
  </si>
  <si>
    <t>Simon</t>
  </si>
  <si>
    <t>Maël</t>
  </si>
  <si>
    <t>Nadege</t>
  </si>
  <si>
    <t>Jeanne</t>
  </si>
  <si>
    <t>Florian</t>
  </si>
  <si>
    <t>Giovanni</t>
  </si>
  <si>
    <t>Kevin</t>
  </si>
  <si>
    <t>Marine</t>
  </si>
  <si>
    <t>Dimitri</t>
  </si>
  <si>
    <t>Jean michel</t>
  </si>
  <si>
    <t>Yaroslav</t>
  </si>
  <si>
    <t>Maxime</t>
  </si>
  <si>
    <t>Corentin</t>
  </si>
  <si>
    <t>Pierre-laurent</t>
  </si>
  <si>
    <t>Fanny</t>
  </si>
  <si>
    <t>Chloe</t>
  </si>
  <si>
    <t>Christophe</t>
  </si>
  <si>
    <t>Ludovic</t>
  </si>
  <si>
    <t>Ronan</t>
  </si>
  <si>
    <t>Robin</t>
  </si>
  <si>
    <t>Pascal</t>
  </si>
  <si>
    <t>Baptiste</t>
  </si>
  <si>
    <t>Laetitia</t>
  </si>
  <si>
    <t>Teddy</t>
  </si>
  <si>
    <t>Misha</t>
  </si>
  <si>
    <t>Lydia</t>
  </si>
  <si>
    <t>Mikael</t>
  </si>
  <si>
    <t>Louis</t>
  </si>
  <si>
    <t>Candice</t>
  </si>
  <si>
    <t>Grégoire</t>
  </si>
  <si>
    <t>Clément</t>
  </si>
  <si>
    <t>CA total réalisé en 2021</t>
  </si>
  <si>
    <t>Nombre de clients ayant commandé en 2020</t>
  </si>
  <si>
    <t>Moyenne des ventes 2022 pour le département du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</si>
</sst>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&quot; &quot;#,##0&quot;    &quot;;&quot;-&quot;#,##0&quot;    &quot;;&quot; -&quot;#&quot;    &quot;;@&quot; &quot;"/>
    <numFmt numFmtId="165" formatCode="0.0%"/>
    <numFmt numFmtId="166" formatCode="&quot; &quot;#,##0.00&quot; € &quot;;&quot;-&quot;#,##0.00&quot; € &quot;;&quot; -&quot;#&quot; € &quot;;@&quot; &quot;"/>
    <numFmt numFmtId="167" formatCode="#,##0.00&quot; &quot;[$€-40C];[Red]&quot;-&quot;#,##0.00&quot; &quot;[$€-40C]"/>
    <numFmt numFmtId="168" formatCode="&quot; &quot;#,##0.00&quot;    &quot;;&quot;-&quot;#,##0.00&quot;    &quot;;&quot; -&quot;#&quot;    &quot;;@&quot; &quot;"/>
    <numFmt numFmtId="169" formatCode="00000"/>
  </numFmts>
  <fonts count="7">
    <font>
      <sz val="11"/>
      <color theme="1"/>
      <name val="Arial1"/>
    </font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6"/>
      <color theme="1"/>
      <name val="Arial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rgb="FFCCFFCC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8" fontId="1" fillId="0" borderId="0"/>
    <xf numFmtId="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3" borderId="3" xfId="0" applyFont="1" applyFill="1" applyBorder="1"/>
    <xf numFmtId="0" fontId="6" fillId="0" borderId="1" xfId="0" applyFont="1" applyBorder="1"/>
    <xf numFmtId="0" fontId="6" fillId="3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166" fontId="6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6" fillId="3" borderId="1" xfId="0" applyFont="1" applyFill="1" applyBorder="1"/>
    <xf numFmtId="2" fontId="6" fillId="3" borderId="1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4" fontId="6" fillId="0" borderId="1" xfId="7" applyFont="1" applyBorder="1"/>
    <xf numFmtId="44" fontId="6" fillId="3" borderId="1" xfId="7" applyFont="1" applyFill="1" applyBorder="1" applyAlignment="1">
      <alignment horizontal="center"/>
    </xf>
    <xf numFmtId="44" fontId="6" fillId="0" borderId="2" xfId="7" applyFont="1" applyBorder="1"/>
    <xf numFmtId="44" fontId="6" fillId="3" borderId="2" xfId="7" applyFont="1" applyFill="1" applyBorder="1" applyAlignment="1">
      <alignment horizontal="center"/>
    </xf>
    <xf numFmtId="44" fontId="6" fillId="0" borderId="3" xfId="7" applyFont="1" applyBorder="1"/>
    <xf numFmtId="44" fontId="6" fillId="3" borderId="3" xfId="7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indent="1"/>
    </xf>
    <xf numFmtId="0" fontId="6" fillId="0" borderId="3" xfId="1" applyNumberFormat="1" applyFont="1" applyBorder="1"/>
    <xf numFmtId="164" fontId="6" fillId="0" borderId="3" xfId="1" applyNumberFormat="1" applyFont="1" applyBorder="1"/>
    <xf numFmtId="165" fontId="6" fillId="3" borderId="3" xfId="2" applyNumberFormat="1" applyFont="1" applyFill="1" applyBorder="1"/>
    <xf numFmtId="10" fontId="0" fillId="3" borderId="3" xfId="8" applyNumberFormat="1" applyFont="1" applyFill="1" applyBorder="1"/>
    <xf numFmtId="0" fontId="5" fillId="3" borderId="1" xfId="0" applyFont="1" applyFill="1" applyBorder="1"/>
    <xf numFmtId="167" fontId="5" fillId="3" borderId="1" xfId="0" applyNumberFormat="1" applyFont="1" applyFill="1" applyBorder="1"/>
    <xf numFmtId="169" fontId="6" fillId="0" borderId="1" xfId="0" applyNumberFormat="1" applyFont="1" applyBorder="1" applyAlignment="1">
      <alignment horizontal="center"/>
    </xf>
    <xf numFmtId="169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Excel_BuiltIn_Comma" xfId="1" xr:uid="{00000000-0005-0000-0000-000000000000}"/>
    <cellStyle name="Excel_BuiltIn_Percent" xfId="2" xr:uid="{00000000-0005-0000-0000-000001000000}"/>
    <cellStyle name="Heading" xfId="3" xr:uid="{00000000-0005-0000-0000-000002000000}"/>
    <cellStyle name="Heading1" xfId="4" xr:uid="{00000000-0005-0000-0000-000003000000}"/>
    <cellStyle name="Monétaire" xfId="7" builtinId="4"/>
    <cellStyle name="Normal" xfId="0" builtinId="0" customBuiltin="1"/>
    <cellStyle name="Pourcentage" xfId="8" builtinId="5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95"/>
  <sheetViews>
    <sheetView tabSelected="1" workbookViewId="0">
      <selection activeCell="O4" sqref="O4"/>
    </sheetView>
  </sheetViews>
  <sheetFormatPr baseColWidth="10" defaultRowHeight="15.75"/>
  <cols>
    <col min="1" max="1" width="20.75" style="3" bestFit="1" customWidth="1"/>
    <col min="2" max="2" width="13.5" style="3" bestFit="1" customWidth="1"/>
    <col min="3" max="3" width="28.75" style="3" bestFit="1" customWidth="1"/>
    <col min="4" max="4" width="11.375" style="34" bestFit="1" customWidth="1"/>
    <col min="5" max="5" width="24.875" style="3" bestFit="1" customWidth="1"/>
    <col min="6" max="14" width="9.625" style="3" customWidth="1"/>
    <col min="15" max="15" width="11.5" style="3" bestFit="1" customWidth="1"/>
    <col min="16" max="16" width="20.375" style="3" customWidth="1"/>
    <col min="17" max="1023" width="10.625" style="3" customWidth="1"/>
    <col min="1024" max="16384" width="11" style="3"/>
  </cols>
  <sheetData>
    <row r="1" spans="1:40" ht="45.75" customHeight="1">
      <c r="A1" s="1" t="s">
        <v>23</v>
      </c>
      <c r="B1" s="1" t="s">
        <v>217</v>
      </c>
      <c r="C1" s="1" t="s">
        <v>24</v>
      </c>
      <c r="D1" s="1" t="s">
        <v>25</v>
      </c>
      <c r="E1" s="1" t="s">
        <v>26</v>
      </c>
      <c r="F1" s="10">
        <v>2014</v>
      </c>
      <c r="G1" s="10">
        <v>2015</v>
      </c>
      <c r="H1" s="10">
        <v>2016</v>
      </c>
      <c r="I1" s="10">
        <v>2017</v>
      </c>
      <c r="J1" s="10">
        <v>2018</v>
      </c>
      <c r="K1" s="10">
        <v>2019</v>
      </c>
      <c r="L1" s="10">
        <v>2020</v>
      </c>
      <c r="M1" s="10">
        <v>2021</v>
      </c>
      <c r="N1" s="10">
        <v>2022</v>
      </c>
      <c r="O1" s="10" t="s">
        <v>27</v>
      </c>
      <c r="P1" s="10" t="s">
        <v>205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4" t="s">
        <v>218</v>
      </c>
      <c r="B2" s="4" t="s">
        <v>314</v>
      </c>
      <c r="C2" s="5" t="s">
        <v>58</v>
      </c>
      <c r="D2" s="31">
        <v>84220</v>
      </c>
      <c r="E2" s="5" t="s">
        <v>139</v>
      </c>
      <c r="F2" s="17"/>
      <c r="G2" s="17"/>
      <c r="H2" s="17"/>
      <c r="I2" s="17"/>
      <c r="J2" s="17"/>
      <c r="K2" s="17"/>
      <c r="L2" s="17"/>
      <c r="M2" s="17"/>
      <c r="N2" s="17">
        <v>609.75</v>
      </c>
      <c r="O2" s="18">
        <f t="shared" ref="O2:O33" si="0">SUM(F2:N2)</f>
        <v>609.75</v>
      </c>
      <c r="P2" s="6">
        <f t="shared" ref="P2:P33" si="1">COUNTA(F2:N2)</f>
        <v>1</v>
      </c>
    </row>
    <row r="3" spans="1:40">
      <c r="A3" s="4" t="s">
        <v>219</v>
      </c>
      <c r="B3" s="4" t="s">
        <v>315</v>
      </c>
      <c r="C3" s="5" t="s">
        <v>113</v>
      </c>
      <c r="D3" s="31">
        <v>30200</v>
      </c>
      <c r="E3" s="5" t="s">
        <v>59</v>
      </c>
      <c r="F3" s="17"/>
      <c r="G3" s="17"/>
      <c r="H3" s="17">
        <v>760.74</v>
      </c>
      <c r="I3" s="17">
        <v>958.31</v>
      </c>
      <c r="J3" s="17">
        <v>76.569999999999993</v>
      </c>
      <c r="K3" s="17">
        <v>973.03</v>
      </c>
      <c r="L3" s="17">
        <v>769.43</v>
      </c>
      <c r="M3" s="17">
        <v>346.56</v>
      </c>
      <c r="N3" s="17">
        <v>691.42</v>
      </c>
      <c r="O3" s="18">
        <f t="shared" si="0"/>
        <v>4576.0599999999995</v>
      </c>
      <c r="P3" s="6">
        <f t="shared" si="1"/>
        <v>7</v>
      </c>
    </row>
    <row r="4" spans="1:40">
      <c r="A4" s="4" t="s">
        <v>220</v>
      </c>
      <c r="B4" s="4" t="s">
        <v>316</v>
      </c>
      <c r="C4" s="5" t="s">
        <v>180</v>
      </c>
      <c r="D4" s="31">
        <v>84800</v>
      </c>
      <c r="E4" s="5" t="s">
        <v>52</v>
      </c>
      <c r="F4" s="17"/>
      <c r="G4" s="17"/>
      <c r="H4" s="17"/>
      <c r="I4" s="17"/>
      <c r="J4" s="17"/>
      <c r="K4" s="17"/>
      <c r="L4" s="17"/>
      <c r="M4" s="17">
        <v>570.67999999999995</v>
      </c>
      <c r="N4" s="17">
        <v>450.2</v>
      </c>
      <c r="O4" s="18">
        <f t="shared" si="0"/>
        <v>1020.8799999999999</v>
      </c>
      <c r="P4" s="6">
        <f t="shared" si="1"/>
        <v>2</v>
      </c>
    </row>
    <row r="5" spans="1:40">
      <c r="A5" s="4" t="s">
        <v>221</v>
      </c>
      <c r="B5" s="4" t="s">
        <v>209</v>
      </c>
      <c r="C5" s="5" t="s">
        <v>166</v>
      </c>
      <c r="D5" s="31">
        <v>84140</v>
      </c>
      <c r="E5" s="5" t="s">
        <v>64</v>
      </c>
      <c r="F5" s="17"/>
      <c r="G5" s="17"/>
      <c r="H5" s="17"/>
      <c r="I5" s="17"/>
      <c r="J5" s="17"/>
      <c r="K5" s="17"/>
      <c r="L5" s="17"/>
      <c r="M5" s="17">
        <v>688.92</v>
      </c>
      <c r="N5" s="17">
        <v>773.76</v>
      </c>
      <c r="O5" s="18">
        <f t="shared" si="0"/>
        <v>1462.6799999999998</v>
      </c>
      <c r="P5" s="6">
        <f t="shared" si="1"/>
        <v>2</v>
      </c>
    </row>
    <row r="6" spans="1:40">
      <c r="A6" s="4" t="s">
        <v>222</v>
      </c>
      <c r="B6" s="4" t="s">
        <v>317</v>
      </c>
      <c r="C6" s="5" t="s">
        <v>159</v>
      </c>
      <c r="D6" s="31">
        <v>4100</v>
      </c>
      <c r="E6" s="5" t="s">
        <v>154</v>
      </c>
      <c r="F6" s="17"/>
      <c r="G6" s="17"/>
      <c r="H6" s="17"/>
      <c r="I6" s="17"/>
      <c r="J6" s="17"/>
      <c r="K6" s="17"/>
      <c r="L6" s="17"/>
      <c r="M6" s="17">
        <v>435.01</v>
      </c>
      <c r="N6" s="17">
        <v>299.24</v>
      </c>
      <c r="O6" s="18">
        <f t="shared" si="0"/>
        <v>734.25</v>
      </c>
      <c r="P6" s="6">
        <f t="shared" si="1"/>
        <v>2</v>
      </c>
    </row>
    <row r="7" spans="1:40">
      <c r="A7" s="4" t="s">
        <v>223</v>
      </c>
      <c r="B7" s="4" t="s">
        <v>318</v>
      </c>
      <c r="C7" s="5" t="s">
        <v>126</v>
      </c>
      <c r="D7" s="31">
        <v>84000</v>
      </c>
      <c r="E7" s="5" t="s">
        <v>87</v>
      </c>
      <c r="F7" s="17"/>
      <c r="G7" s="17">
        <v>460.29</v>
      </c>
      <c r="H7" s="17">
        <v>777.65</v>
      </c>
      <c r="I7" s="17">
        <v>788.47</v>
      </c>
      <c r="J7" s="17">
        <v>208.66</v>
      </c>
      <c r="K7" s="17">
        <v>712</v>
      </c>
      <c r="L7" s="17">
        <v>168.16</v>
      </c>
      <c r="M7" s="17">
        <v>806.96</v>
      </c>
      <c r="N7" s="17">
        <v>386.8</v>
      </c>
      <c r="O7" s="18">
        <f t="shared" si="0"/>
        <v>4308.99</v>
      </c>
      <c r="P7" s="6">
        <f t="shared" si="1"/>
        <v>8</v>
      </c>
    </row>
    <row r="8" spans="1:40">
      <c r="A8" s="4" t="s">
        <v>224</v>
      </c>
      <c r="B8" s="4" t="s">
        <v>206</v>
      </c>
      <c r="C8" s="5" t="s">
        <v>161</v>
      </c>
      <c r="D8" s="31">
        <v>84130</v>
      </c>
      <c r="E8" s="5" t="s">
        <v>148</v>
      </c>
      <c r="F8" s="17"/>
      <c r="G8" s="17"/>
      <c r="H8" s="17"/>
      <c r="I8" s="17"/>
      <c r="J8" s="17"/>
      <c r="K8" s="17"/>
      <c r="L8" s="17"/>
      <c r="M8" s="17">
        <v>131.84</v>
      </c>
      <c r="N8" s="17">
        <v>393.96</v>
      </c>
      <c r="O8" s="18">
        <f t="shared" si="0"/>
        <v>525.79999999999995</v>
      </c>
      <c r="P8" s="6">
        <f t="shared" si="1"/>
        <v>2</v>
      </c>
    </row>
    <row r="9" spans="1:40">
      <c r="A9" s="4" t="s">
        <v>225</v>
      </c>
      <c r="B9" s="4" t="s">
        <v>319</v>
      </c>
      <c r="C9" s="5" t="s">
        <v>81</v>
      </c>
      <c r="D9" s="31">
        <v>13014</v>
      </c>
      <c r="E9" s="5" t="s">
        <v>46</v>
      </c>
      <c r="F9" s="17"/>
      <c r="G9" s="17"/>
      <c r="H9" s="17"/>
      <c r="I9" s="17"/>
      <c r="J9" s="17"/>
      <c r="K9" s="17"/>
      <c r="L9" s="17"/>
      <c r="M9" s="17">
        <v>890.94</v>
      </c>
      <c r="N9" s="17">
        <v>663.38</v>
      </c>
      <c r="O9" s="18">
        <f t="shared" si="0"/>
        <v>1554.3200000000002</v>
      </c>
      <c r="P9" s="6">
        <f t="shared" si="1"/>
        <v>2</v>
      </c>
    </row>
    <row r="10" spans="1:40">
      <c r="A10" s="4" t="s">
        <v>226</v>
      </c>
      <c r="B10" s="4" t="s">
        <v>320</v>
      </c>
      <c r="C10" s="5" t="s">
        <v>196</v>
      </c>
      <c r="D10" s="31">
        <v>83260</v>
      </c>
      <c r="E10" s="5" t="s">
        <v>120</v>
      </c>
      <c r="F10" s="17"/>
      <c r="G10" s="17"/>
      <c r="H10" s="17"/>
      <c r="I10" s="17"/>
      <c r="J10" s="17"/>
      <c r="K10" s="17"/>
      <c r="L10" s="17"/>
      <c r="M10" s="17">
        <v>358.68</v>
      </c>
      <c r="N10" s="17">
        <v>728.09</v>
      </c>
      <c r="O10" s="18">
        <f t="shared" si="0"/>
        <v>1086.77</v>
      </c>
      <c r="P10" s="6">
        <f t="shared" si="1"/>
        <v>2</v>
      </c>
    </row>
    <row r="11" spans="1:40">
      <c r="A11" s="4" t="s">
        <v>227</v>
      </c>
      <c r="B11" s="4" t="s">
        <v>321</v>
      </c>
      <c r="C11" s="5" t="s">
        <v>128</v>
      </c>
      <c r="D11" s="31">
        <v>84350</v>
      </c>
      <c r="E11" s="5" t="s">
        <v>183</v>
      </c>
      <c r="F11" s="17"/>
      <c r="G11" s="17"/>
      <c r="H11" s="17"/>
      <c r="I11" s="17"/>
      <c r="J11" s="17"/>
      <c r="K11" s="17"/>
      <c r="L11" s="17"/>
      <c r="M11" s="17">
        <v>534.29</v>
      </c>
      <c r="N11" s="17">
        <v>772.59</v>
      </c>
      <c r="O11" s="18">
        <f t="shared" si="0"/>
        <v>1306.8800000000001</v>
      </c>
      <c r="P11" s="6">
        <f t="shared" si="1"/>
        <v>2</v>
      </c>
    </row>
    <row r="12" spans="1:40">
      <c r="A12" s="4" t="s">
        <v>228</v>
      </c>
      <c r="B12" s="4" t="s">
        <v>322</v>
      </c>
      <c r="C12" s="5" t="s">
        <v>49</v>
      </c>
      <c r="D12" s="31">
        <v>13014</v>
      </c>
      <c r="E12" s="5" t="s">
        <v>46</v>
      </c>
      <c r="F12" s="17"/>
      <c r="G12" s="17"/>
      <c r="H12" s="17"/>
      <c r="I12" s="17"/>
      <c r="J12" s="17"/>
      <c r="K12" s="17"/>
      <c r="L12" s="17"/>
      <c r="M12" s="17">
        <v>16.920000000000002</v>
      </c>
      <c r="N12" s="17">
        <v>970.43</v>
      </c>
      <c r="O12" s="18">
        <f t="shared" si="0"/>
        <v>987.34999999999991</v>
      </c>
      <c r="P12" s="6">
        <f t="shared" si="1"/>
        <v>2</v>
      </c>
    </row>
    <row r="13" spans="1:40">
      <c r="A13" s="4" t="s">
        <v>229</v>
      </c>
      <c r="B13" s="4" t="s">
        <v>323</v>
      </c>
      <c r="C13" s="5" t="s">
        <v>185</v>
      </c>
      <c r="D13" s="31">
        <v>84400</v>
      </c>
      <c r="E13" s="5" t="s">
        <v>82</v>
      </c>
      <c r="F13" s="17"/>
      <c r="G13" s="17">
        <v>434.79</v>
      </c>
      <c r="H13" s="17">
        <v>199.66</v>
      </c>
      <c r="I13" s="17">
        <v>876.67</v>
      </c>
      <c r="J13" s="17">
        <v>67.03</v>
      </c>
      <c r="K13" s="17">
        <v>171.25</v>
      </c>
      <c r="L13" s="17">
        <v>490.73</v>
      </c>
      <c r="M13" s="17">
        <v>814.42</v>
      </c>
      <c r="N13" s="17">
        <v>791.08</v>
      </c>
      <c r="O13" s="18">
        <f t="shared" si="0"/>
        <v>3845.63</v>
      </c>
      <c r="P13" s="6">
        <f t="shared" si="1"/>
        <v>8</v>
      </c>
    </row>
    <row r="14" spans="1:40">
      <c r="A14" s="4" t="s">
        <v>230</v>
      </c>
      <c r="B14" s="4" t="s">
        <v>324</v>
      </c>
      <c r="C14" s="5" t="s">
        <v>35</v>
      </c>
      <c r="D14" s="31">
        <v>67210</v>
      </c>
      <c r="E14" s="5" t="s">
        <v>118</v>
      </c>
      <c r="F14" s="17"/>
      <c r="G14" s="17"/>
      <c r="H14" s="17"/>
      <c r="I14" s="17">
        <v>530.83000000000004</v>
      </c>
      <c r="J14" s="17">
        <v>529.75</v>
      </c>
      <c r="K14" s="17">
        <v>842.63</v>
      </c>
      <c r="L14" s="17">
        <v>331.53</v>
      </c>
      <c r="M14" s="17">
        <v>787.21</v>
      </c>
      <c r="N14" s="17">
        <v>82.21</v>
      </c>
      <c r="O14" s="18">
        <f t="shared" si="0"/>
        <v>3104.16</v>
      </c>
      <c r="P14" s="6">
        <f t="shared" si="1"/>
        <v>6</v>
      </c>
    </row>
    <row r="15" spans="1:40">
      <c r="A15" s="4" t="s">
        <v>231</v>
      </c>
      <c r="B15" s="4" t="s">
        <v>325</v>
      </c>
      <c r="C15" s="5" t="s">
        <v>45</v>
      </c>
      <c r="D15" s="31">
        <v>84100</v>
      </c>
      <c r="E15" s="5" t="s">
        <v>29</v>
      </c>
      <c r="F15" s="17"/>
      <c r="G15" s="17"/>
      <c r="H15" s="17"/>
      <c r="I15" s="17"/>
      <c r="J15" s="17"/>
      <c r="K15" s="17"/>
      <c r="L15" s="17"/>
      <c r="M15" s="17"/>
      <c r="N15" s="17">
        <v>48.31</v>
      </c>
      <c r="O15" s="18">
        <f t="shared" si="0"/>
        <v>48.31</v>
      </c>
      <c r="P15" s="6">
        <f t="shared" si="1"/>
        <v>1</v>
      </c>
    </row>
    <row r="16" spans="1:40">
      <c r="A16" s="4" t="s">
        <v>232</v>
      </c>
      <c r="B16" s="4" t="s">
        <v>326</v>
      </c>
      <c r="C16" s="5" t="s">
        <v>163</v>
      </c>
      <c r="D16" s="31">
        <v>84140</v>
      </c>
      <c r="E16" s="5" t="s">
        <v>64</v>
      </c>
      <c r="F16" s="17"/>
      <c r="G16" s="17"/>
      <c r="H16" s="17"/>
      <c r="I16" s="17"/>
      <c r="J16" s="17"/>
      <c r="K16" s="17"/>
      <c r="L16" s="17"/>
      <c r="M16" s="17">
        <v>53.86</v>
      </c>
      <c r="N16" s="17">
        <v>291.77</v>
      </c>
      <c r="O16" s="18">
        <f t="shared" si="0"/>
        <v>345.63</v>
      </c>
      <c r="P16" s="6">
        <f t="shared" si="1"/>
        <v>2</v>
      </c>
    </row>
    <row r="17" spans="1:16">
      <c r="A17" s="4" t="s">
        <v>233</v>
      </c>
      <c r="B17" s="4" t="s">
        <v>327</v>
      </c>
      <c r="C17" s="5" t="s">
        <v>107</v>
      </c>
      <c r="D17" s="31">
        <v>84310</v>
      </c>
      <c r="E17" s="5" t="s">
        <v>138</v>
      </c>
      <c r="F17" s="17"/>
      <c r="G17" s="17"/>
      <c r="H17" s="17"/>
      <c r="I17" s="17"/>
      <c r="J17" s="17"/>
      <c r="K17" s="17"/>
      <c r="L17" s="17"/>
      <c r="M17" s="17"/>
      <c r="N17" s="17">
        <v>112.05</v>
      </c>
      <c r="O17" s="18">
        <f t="shared" si="0"/>
        <v>112.05</v>
      </c>
      <c r="P17" s="6">
        <f t="shared" si="1"/>
        <v>1</v>
      </c>
    </row>
    <row r="18" spans="1:16">
      <c r="A18" s="4" t="s">
        <v>234</v>
      </c>
      <c r="B18" s="4" t="s">
        <v>323</v>
      </c>
      <c r="C18" s="5" t="s">
        <v>121</v>
      </c>
      <c r="D18" s="31">
        <v>84170</v>
      </c>
      <c r="E18" s="5" t="s">
        <v>94</v>
      </c>
      <c r="F18" s="17"/>
      <c r="G18" s="17"/>
      <c r="H18" s="17"/>
      <c r="I18" s="17"/>
      <c r="J18" s="17"/>
      <c r="K18" s="17"/>
      <c r="L18" s="17"/>
      <c r="M18" s="17">
        <v>992.92</v>
      </c>
      <c r="N18" s="17">
        <v>464.88</v>
      </c>
      <c r="O18" s="18">
        <f t="shared" si="0"/>
        <v>1457.8</v>
      </c>
      <c r="P18" s="6">
        <f t="shared" si="1"/>
        <v>2</v>
      </c>
    </row>
    <row r="19" spans="1:16">
      <c r="A19" s="4" t="s">
        <v>235</v>
      </c>
      <c r="B19" s="4" t="s">
        <v>328</v>
      </c>
      <c r="C19" s="5" t="s">
        <v>55</v>
      </c>
      <c r="D19" s="31">
        <v>13015</v>
      </c>
      <c r="E19" s="5" t="s">
        <v>46</v>
      </c>
      <c r="F19" s="17"/>
      <c r="G19" s="17"/>
      <c r="H19" s="17"/>
      <c r="I19" s="17"/>
      <c r="J19" s="17"/>
      <c r="K19" s="17"/>
      <c r="L19" s="17"/>
      <c r="M19" s="17">
        <v>157.09</v>
      </c>
      <c r="N19" s="17">
        <v>269.57</v>
      </c>
      <c r="O19" s="18">
        <f t="shared" si="0"/>
        <v>426.65999999999997</v>
      </c>
      <c r="P19" s="6">
        <f t="shared" si="1"/>
        <v>2</v>
      </c>
    </row>
    <row r="20" spans="1:16">
      <c r="A20" s="4" t="s">
        <v>236</v>
      </c>
      <c r="B20" s="4" t="s">
        <v>314</v>
      </c>
      <c r="C20" s="5" t="s">
        <v>65</v>
      </c>
      <c r="D20" s="31">
        <v>26600</v>
      </c>
      <c r="E20" s="5" t="s">
        <v>110</v>
      </c>
      <c r="F20" s="17"/>
      <c r="G20" s="17"/>
      <c r="H20" s="17"/>
      <c r="I20" s="17"/>
      <c r="J20" s="17"/>
      <c r="K20" s="17"/>
      <c r="L20" s="17"/>
      <c r="M20" s="17"/>
      <c r="N20" s="17">
        <v>58</v>
      </c>
      <c r="O20" s="18">
        <f t="shared" si="0"/>
        <v>58</v>
      </c>
      <c r="P20" s="6">
        <f t="shared" si="1"/>
        <v>1</v>
      </c>
    </row>
    <row r="21" spans="1:16">
      <c r="A21" s="4" t="s">
        <v>237</v>
      </c>
      <c r="B21" s="4" t="s">
        <v>329</v>
      </c>
      <c r="C21" s="5" t="s">
        <v>47</v>
      </c>
      <c r="D21" s="31">
        <v>84270</v>
      </c>
      <c r="E21" s="5" t="s">
        <v>177</v>
      </c>
      <c r="F21" s="17"/>
      <c r="G21" s="17"/>
      <c r="H21" s="17"/>
      <c r="I21" s="17"/>
      <c r="J21" s="17"/>
      <c r="K21" s="17"/>
      <c r="L21" s="17"/>
      <c r="M21" s="17"/>
      <c r="N21" s="17">
        <v>330.17</v>
      </c>
      <c r="O21" s="18">
        <f t="shared" si="0"/>
        <v>330.17</v>
      </c>
      <c r="P21" s="6">
        <f t="shared" si="1"/>
        <v>1</v>
      </c>
    </row>
    <row r="22" spans="1:16">
      <c r="A22" s="4" t="s">
        <v>238</v>
      </c>
      <c r="B22" s="4" t="s">
        <v>330</v>
      </c>
      <c r="C22" s="5" t="s">
        <v>103</v>
      </c>
      <c r="D22" s="31">
        <v>84270</v>
      </c>
      <c r="E22" s="5" t="s">
        <v>177</v>
      </c>
      <c r="F22" s="17"/>
      <c r="G22" s="17"/>
      <c r="H22" s="17"/>
      <c r="I22" s="17"/>
      <c r="J22" s="17"/>
      <c r="K22" s="17"/>
      <c r="L22" s="17"/>
      <c r="M22" s="17"/>
      <c r="N22" s="17">
        <v>262.27999999999997</v>
      </c>
      <c r="O22" s="18">
        <f t="shared" si="0"/>
        <v>262.27999999999997</v>
      </c>
      <c r="P22" s="6">
        <f t="shared" si="1"/>
        <v>1</v>
      </c>
    </row>
    <row r="23" spans="1:16">
      <c r="A23" s="4" t="s">
        <v>239</v>
      </c>
      <c r="B23" s="4" t="s">
        <v>211</v>
      </c>
      <c r="C23" s="5" t="s">
        <v>69</v>
      </c>
      <c r="D23" s="31">
        <v>84200</v>
      </c>
      <c r="E23" s="5" t="s">
        <v>72</v>
      </c>
      <c r="F23" s="17"/>
      <c r="G23" s="17"/>
      <c r="H23" s="17"/>
      <c r="I23" s="17"/>
      <c r="J23" s="17"/>
      <c r="K23" s="17">
        <v>367.21</v>
      </c>
      <c r="L23" s="17">
        <v>139.09</v>
      </c>
      <c r="M23" s="17">
        <v>148.76</v>
      </c>
      <c r="N23" s="17">
        <v>992.99</v>
      </c>
      <c r="O23" s="18">
        <f t="shared" si="0"/>
        <v>1648.05</v>
      </c>
      <c r="P23" s="6">
        <f t="shared" si="1"/>
        <v>4</v>
      </c>
    </row>
    <row r="24" spans="1:16">
      <c r="A24" s="4" t="s">
        <v>240</v>
      </c>
      <c r="B24" s="4" t="s">
        <v>210</v>
      </c>
      <c r="C24" s="5" t="s">
        <v>83</v>
      </c>
      <c r="D24" s="31">
        <v>84800</v>
      </c>
      <c r="E24" s="5" t="s">
        <v>96</v>
      </c>
      <c r="F24" s="17"/>
      <c r="G24" s="17"/>
      <c r="H24" s="17"/>
      <c r="I24" s="17"/>
      <c r="J24" s="17"/>
      <c r="K24" s="17"/>
      <c r="L24" s="17"/>
      <c r="M24" s="17">
        <v>612.38</v>
      </c>
      <c r="N24" s="17">
        <v>302.47000000000003</v>
      </c>
      <c r="O24" s="18">
        <f t="shared" si="0"/>
        <v>914.85</v>
      </c>
      <c r="P24" s="6">
        <f t="shared" si="1"/>
        <v>2</v>
      </c>
    </row>
    <row r="25" spans="1:16">
      <c r="A25" s="4" t="s">
        <v>241</v>
      </c>
      <c r="B25" s="4" t="s">
        <v>331</v>
      </c>
      <c r="C25" s="5" t="s">
        <v>30</v>
      </c>
      <c r="D25" s="31">
        <v>84390</v>
      </c>
      <c r="E25" s="5" t="s">
        <v>141</v>
      </c>
      <c r="F25" s="17"/>
      <c r="G25" s="17"/>
      <c r="H25" s="17"/>
      <c r="I25" s="17"/>
      <c r="J25" s="17"/>
      <c r="K25" s="17"/>
      <c r="L25" s="17"/>
      <c r="M25" s="17"/>
      <c r="N25" s="17">
        <v>89.47</v>
      </c>
      <c r="O25" s="18">
        <f t="shared" si="0"/>
        <v>89.47</v>
      </c>
      <c r="P25" s="6">
        <f t="shared" si="1"/>
        <v>1</v>
      </c>
    </row>
    <row r="26" spans="1:16">
      <c r="A26" s="4" t="s">
        <v>242</v>
      </c>
      <c r="B26" s="4" t="s">
        <v>332</v>
      </c>
      <c r="C26" s="5" t="s">
        <v>195</v>
      </c>
      <c r="D26" s="31">
        <v>15000</v>
      </c>
      <c r="E26" s="5" t="s">
        <v>175</v>
      </c>
      <c r="F26" s="17">
        <v>817.04</v>
      </c>
      <c r="G26" s="17">
        <v>136.6</v>
      </c>
      <c r="H26" s="17">
        <v>24.33</v>
      </c>
      <c r="I26" s="17">
        <v>706.81</v>
      </c>
      <c r="J26" s="17">
        <v>12</v>
      </c>
      <c r="K26" s="17">
        <v>709.36</v>
      </c>
      <c r="L26" s="17">
        <v>858.23</v>
      </c>
      <c r="M26" s="17">
        <v>527.41</v>
      </c>
      <c r="N26" s="17">
        <v>893.04</v>
      </c>
      <c r="O26" s="18">
        <f t="shared" si="0"/>
        <v>4684.82</v>
      </c>
      <c r="P26" s="6">
        <f t="shared" si="1"/>
        <v>9</v>
      </c>
    </row>
    <row r="27" spans="1:16">
      <c r="A27" s="4" t="s">
        <v>243</v>
      </c>
      <c r="B27" s="4" t="s">
        <v>315</v>
      </c>
      <c r="C27" s="5" t="s">
        <v>149</v>
      </c>
      <c r="D27" s="31">
        <v>84300</v>
      </c>
      <c r="E27" s="5" t="s">
        <v>31</v>
      </c>
      <c r="F27" s="17"/>
      <c r="G27" s="17"/>
      <c r="H27" s="17"/>
      <c r="I27" s="17"/>
      <c r="J27" s="17"/>
      <c r="K27" s="17"/>
      <c r="L27" s="17"/>
      <c r="M27" s="17">
        <v>418.96</v>
      </c>
      <c r="N27" s="17">
        <v>33.520000000000003</v>
      </c>
      <c r="O27" s="18">
        <f t="shared" si="0"/>
        <v>452.47999999999996</v>
      </c>
      <c r="P27" s="6">
        <f t="shared" si="1"/>
        <v>2</v>
      </c>
    </row>
    <row r="28" spans="1:16">
      <c r="A28" s="4" t="s">
        <v>244</v>
      </c>
      <c r="B28" s="4" t="s">
        <v>333</v>
      </c>
      <c r="C28" s="5" t="s">
        <v>34</v>
      </c>
      <c r="D28" s="31">
        <v>84230</v>
      </c>
      <c r="E28" s="5" t="s">
        <v>76</v>
      </c>
      <c r="F28" s="17"/>
      <c r="G28" s="17"/>
      <c r="H28" s="17"/>
      <c r="I28" s="17"/>
      <c r="J28" s="17"/>
      <c r="K28" s="17"/>
      <c r="L28" s="17">
        <v>97.38</v>
      </c>
      <c r="M28" s="17">
        <v>249.67</v>
      </c>
      <c r="N28" s="17">
        <v>207.15</v>
      </c>
      <c r="O28" s="18">
        <f t="shared" si="0"/>
        <v>554.19999999999993</v>
      </c>
      <c r="P28" s="6">
        <f t="shared" si="1"/>
        <v>3</v>
      </c>
    </row>
    <row r="29" spans="1:16">
      <c r="A29" s="4" t="s">
        <v>245</v>
      </c>
      <c r="B29" s="4" t="s">
        <v>334</v>
      </c>
      <c r="C29" s="5" t="s">
        <v>194</v>
      </c>
      <c r="D29" s="31">
        <v>84000</v>
      </c>
      <c r="E29" s="5" t="s">
        <v>87</v>
      </c>
      <c r="F29" s="17"/>
      <c r="G29" s="17">
        <v>336.82</v>
      </c>
      <c r="H29" s="17">
        <v>789.6</v>
      </c>
      <c r="I29" s="17">
        <v>113.86</v>
      </c>
      <c r="J29" s="17">
        <v>764.2</v>
      </c>
      <c r="K29" s="17">
        <v>840.43</v>
      </c>
      <c r="L29" s="17">
        <v>893.66</v>
      </c>
      <c r="M29" s="17">
        <v>889.5</v>
      </c>
      <c r="N29" s="17">
        <v>791.26</v>
      </c>
      <c r="O29" s="18">
        <f t="shared" si="0"/>
        <v>5419.33</v>
      </c>
      <c r="P29" s="6">
        <f t="shared" si="1"/>
        <v>8</v>
      </c>
    </row>
    <row r="30" spans="1:16">
      <c r="A30" s="4" t="s">
        <v>246</v>
      </c>
      <c r="B30" s="4" t="s">
        <v>335</v>
      </c>
      <c r="C30" s="5" t="s">
        <v>32</v>
      </c>
      <c r="D30" s="31">
        <v>84000</v>
      </c>
      <c r="E30" s="5" t="s">
        <v>87</v>
      </c>
      <c r="F30" s="17">
        <v>32.18</v>
      </c>
      <c r="G30" s="17">
        <v>429.31</v>
      </c>
      <c r="H30" s="17">
        <v>77.650000000000006</v>
      </c>
      <c r="I30" s="17">
        <v>33.15</v>
      </c>
      <c r="J30" s="17">
        <v>233.68</v>
      </c>
      <c r="K30" s="17">
        <v>305.93</v>
      </c>
      <c r="L30" s="17">
        <v>848.59</v>
      </c>
      <c r="M30" s="17">
        <v>179.37</v>
      </c>
      <c r="N30" s="17">
        <v>58.36</v>
      </c>
      <c r="O30" s="18">
        <f t="shared" si="0"/>
        <v>2198.2200000000003</v>
      </c>
      <c r="P30" s="6">
        <f t="shared" si="1"/>
        <v>9</v>
      </c>
    </row>
    <row r="31" spans="1:16">
      <c r="A31" s="4" t="s">
        <v>247</v>
      </c>
      <c r="B31" s="4" t="s">
        <v>336</v>
      </c>
      <c r="C31" s="5" t="s">
        <v>84</v>
      </c>
      <c r="D31" s="31">
        <v>84170</v>
      </c>
      <c r="E31" s="5" t="s">
        <v>94</v>
      </c>
      <c r="F31" s="17"/>
      <c r="G31" s="17"/>
      <c r="H31" s="17"/>
      <c r="I31" s="17"/>
      <c r="J31" s="17"/>
      <c r="K31" s="17"/>
      <c r="L31" s="17"/>
      <c r="M31" s="17">
        <v>722.81</v>
      </c>
      <c r="N31" s="17">
        <v>609.09</v>
      </c>
      <c r="O31" s="18">
        <f t="shared" si="0"/>
        <v>1331.9</v>
      </c>
      <c r="P31" s="6">
        <f t="shared" si="1"/>
        <v>2</v>
      </c>
    </row>
    <row r="32" spans="1:16">
      <c r="A32" s="4" t="s">
        <v>248</v>
      </c>
      <c r="B32" s="4" t="s">
        <v>337</v>
      </c>
      <c r="C32" s="5" t="s">
        <v>61</v>
      </c>
      <c r="D32" s="31">
        <v>13004</v>
      </c>
      <c r="E32" s="5" t="s">
        <v>46</v>
      </c>
      <c r="F32" s="17"/>
      <c r="G32" s="17"/>
      <c r="H32" s="17"/>
      <c r="I32" s="17"/>
      <c r="J32" s="17"/>
      <c r="K32" s="17"/>
      <c r="L32" s="17"/>
      <c r="M32" s="17">
        <v>736.86</v>
      </c>
      <c r="N32" s="17">
        <v>776.14</v>
      </c>
      <c r="O32" s="18">
        <f t="shared" si="0"/>
        <v>1513</v>
      </c>
      <c r="P32" s="6">
        <f t="shared" si="1"/>
        <v>2</v>
      </c>
    </row>
    <row r="33" spans="1:16">
      <c r="A33" s="4" t="s">
        <v>249</v>
      </c>
      <c r="B33" s="4" t="s">
        <v>338</v>
      </c>
      <c r="C33" s="5" t="s">
        <v>132</v>
      </c>
      <c r="D33" s="31">
        <v>84000</v>
      </c>
      <c r="E33" s="5" t="s">
        <v>87</v>
      </c>
      <c r="F33" s="17">
        <v>980.81</v>
      </c>
      <c r="G33" s="17">
        <v>511.57</v>
      </c>
      <c r="H33" s="17">
        <v>821.06</v>
      </c>
      <c r="I33" s="17">
        <v>50.33</v>
      </c>
      <c r="J33" s="17">
        <v>536.42999999999995</v>
      </c>
      <c r="K33" s="17">
        <v>450.84</v>
      </c>
      <c r="L33" s="17">
        <v>367.58</v>
      </c>
      <c r="M33" s="17">
        <v>317.77</v>
      </c>
      <c r="N33" s="17">
        <v>993.48</v>
      </c>
      <c r="O33" s="18">
        <f t="shared" si="0"/>
        <v>5029.869999999999</v>
      </c>
      <c r="P33" s="6">
        <f t="shared" si="1"/>
        <v>9</v>
      </c>
    </row>
    <row r="34" spans="1:16">
      <c r="A34" s="4" t="s">
        <v>250</v>
      </c>
      <c r="B34" s="4" t="s">
        <v>339</v>
      </c>
      <c r="C34" s="5" t="s">
        <v>188</v>
      </c>
      <c r="D34" s="31">
        <v>69009</v>
      </c>
      <c r="E34" s="5" t="s">
        <v>125</v>
      </c>
      <c r="F34" s="17"/>
      <c r="G34" s="17"/>
      <c r="H34" s="17"/>
      <c r="I34" s="17"/>
      <c r="J34" s="17"/>
      <c r="K34" s="17"/>
      <c r="L34" s="17"/>
      <c r="M34" s="17">
        <v>832.14</v>
      </c>
      <c r="N34" s="17">
        <v>620.17999999999995</v>
      </c>
      <c r="O34" s="18">
        <f t="shared" ref="O34:O65" si="2">SUM(F34:N34)</f>
        <v>1452.32</v>
      </c>
      <c r="P34" s="6">
        <f t="shared" ref="P34:P65" si="3">COUNTA(F34:N34)</f>
        <v>2</v>
      </c>
    </row>
    <row r="35" spans="1:16">
      <c r="A35" s="4" t="s">
        <v>251</v>
      </c>
      <c r="B35" s="4" t="s">
        <v>340</v>
      </c>
      <c r="C35" s="5" t="s">
        <v>190</v>
      </c>
      <c r="D35" s="31">
        <v>13550</v>
      </c>
      <c r="E35" s="5" t="s">
        <v>143</v>
      </c>
      <c r="F35" s="17"/>
      <c r="G35" s="17"/>
      <c r="H35" s="17"/>
      <c r="I35" s="17"/>
      <c r="J35" s="17"/>
      <c r="K35" s="17"/>
      <c r="L35" s="17"/>
      <c r="M35" s="17"/>
      <c r="N35" s="17">
        <v>548.53</v>
      </c>
      <c r="O35" s="18">
        <f t="shared" si="2"/>
        <v>548.53</v>
      </c>
      <c r="P35" s="6">
        <f t="shared" si="3"/>
        <v>1</v>
      </c>
    </row>
    <row r="36" spans="1:16">
      <c r="A36" s="4" t="s">
        <v>252</v>
      </c>
      <c r="B36" s="4" t="s">
        <v>318</v>
      </c>
      <c r="C36" s="5" t="s">
        <v>53</v>
      </c>
      <c r="D36" s="31">
        <v>30340</v>
      </c>
      <c r="E36" s="5" t="s">
        <v>92</v>
      </c>
      <c r="F36" s="17"/>
      <c r="G36" s="17"/>
      <c r="H36" s="17">
        <v>478.22</v>
      </c>
      <c r="I36" s="17">
        <v>782.56</v>
      </c>
      <c r="J36" s="17">
        <v>164.56</v>
      </c>
      <c r="K36" s="17">
        <v>292.72000000000003</v>
      </c>
      <c r="L36" s="17">
        <v>765.82</v>
      </c>
      <c r="M36" s="17">
        <v>796.76</v>
      </c>
      <c r="N36" s="17">
        <v>634.71</v>
      </c>
      <c r="O36" s="18">
        <f t="shared" si="2"/>
        <v>3915.3500000000004</v>
      </c>
      <c r="P36" s="6">
        <f t="shared" si="3"/>
        <v>7</v>
      </c>
    </row>
    <row r="37" spans="1:16">
      <c r="A37" s="4" t="s">
        <v>253</v>
      </c>
      <c r="B37" s="4" t="s">
        <v>341</v>
      </c>
      <c r="C37" s="5" t="s">
        <v>67</v>
      </c>
      <c r="D37" s="31">
        <v>84000</v>
      </c>
      <c r="E37" s="5" t="s">
        <v>87</v>
      </c>
      <c r="F37" s="17"/>
      <c r="G37" s="17">
        <v>133.66999999999999</v>
      </c>
      <c r="H37" s="17">
        <v>881.92</v>
      </c>
      <c r="I37" s="17">
        <v>410.31</v>
      </c>
      <c r="J37" s="17">
        <v>380.09</v>
      </c>
      <c r="K37" s="17">
        <v>682.86</v>
      </c>
      <c r="L37" s="17">
        <v>55.62</v>
      </c>
      <c r="M37" s="17">
        <v>955.31</v>
      </c>
      <c r="N37" s="17">
        <v>195.68</v>
      </c>
      <c r="O37" s="18">
        <f t="shared" si="2"/>
        <v>3695.4599999999996</v>
      </c>
      <c r="P37" s="6">
        <f t="shared" si="3"/>
        <v>8</v>
      </c>
    </row>
    <row r="38" spans="1:16">
      <c r="A38" s="4" t="s">
        <v>254</v>
      </c>
      <c r="B38" s="4" t="s">
        <v>342</v>
      </c>
      <c r="C38" s="5" t="s">
        <v>41</v>
      </c>
      <c r="D38" s="31">
        <v>84000</v>
      </c>
      <c r="E38" s="5" t="s">
        <v>87</v>
      </c>
      <c r="F38" s="17">
        <v>714.23</v>
      </c>
      <c r="G38" s="17">
        <v>385.15</v>
      </c>
      <c r="H38" s="17">
        <v>803.08</v>
      </c>
      <c r="I38" s="17">
        <v>505.49</v>
      </c>
      <c r="J38" s="17">
        <v>525.64</v>
      </c>
      <c r="K38" s="17">
        <v>915.27</v>
      </c>
      <c r="L38" s="17">
        <v>219.75</v>
      </c>
      <c r="M38" s="17">
        <v>54.42</v>
      </c>
      <c r="N38" s="17">
        <v>140.24</v>
      </c>
      <c r="O38" s="18">
        <f t="shared" si="2"/>
        <v>4263.2699999999995</v>
      </c>
      <c r="P38" s="6">
        <f t="shared" si="3"/>
        <v>9</v>
      </c>
    </row>
    <row r="39" spans="1:16">
      <c r="A39" s="4" t="s">
        <v>255</v>
      </c>
      <c r="B39" s="4" t="s">
        <v>327</v>
      </c>
      <c r="C39" s="5" t="s">
        <v>73</v>
      </c>
      <c r="D39" s="31">
        <v>90150</v>
      </c>
      <c r="E39" s="5" t="s">
        <v>145</v>
      </c>
      <c r="F39" s="17"/>
      <c r="G39" s="17"/>
      <c r="H39" s="17"/>
      <c r="I39" s="17"/>
      <c r="J39" s="17"/>
      <c r="K39" s="17"/>
      <c r="L39" s="17"/>
      <c r="M39" s="17"/>
      <c r="N39" s="17">
        <v>349.82</v>
      </c>
      <c r="O39" s="18">
        <f t="shared" si="2"/>
        <v>349.82</v>
      </c>
      <c r="P39" s="6">
        <f t="shared" si="3"/>
        <v>1</v>
      </c>
    </row>
    <row r="40" spans="1:16">
      <c r="A40" s="4" t="s">
        <v>256</v>
      </c>
      <c r="B40" s="4" t="s">
        <v>343</v>
      </c>
      <c r="C40" s="5" t="s">
        <v>28</v>
      </c>
      <c r="D40" s="31">
        <v>97440</v>
      </c>
      <c r="E40" s="5" t="s">
        <v>165</v>
      </c>
      <c r="F40" s="17"/>
      <c r="G40" s="17"/>
      <c r="H40" s="17"/>
      <c r="I40" s="17"/>
      <c r="J40" s="17"/>
      <c r="K40" s="17"/>
      <c r="L40" s="17"/>
      <c r="M40" s="17"/>
      <c r="N40" s="17">
        <v>163.37</v>
      </c>
      <c r="O40" s="18">
        <f t="shared" si="2"/>
        <v>163.37</v>
      </c>
      <c r="P40" s="6">
        <f t="shared" si="3"/>
        <v>1</v>
      </c>
    </row>
    <row r="41" spans="1:16">
      <c r="A41" s="4" t="s">
        <v>257</v>
      </c>
      <c r="B41" s="4" t="s">
        <v>212</v>
      </c>
      <c r="C41" s="5" t="s">
        <v>43</v>
      </c>
      <c r="D41" s="31">
        <v>84200</v>
      </c>
      <c r="E41" s="5" t="s">
        <v>72</v>
      </c>
      <c r="F41" s="17"/>
      <c r="G41" s="17"/>
      <c r="H41" s="17"/>
      <c r="I41" s="17"/>
      <c r="J41" s="17"/>
      <c r="K41" s="17">
        <v>540.38</v>
      </c>
      <c r="L41" s="17">
        <v>538.39</v>
      </c>
      <c r="M41" s="17">
        <v>437.94</v>
      </c>
      <c r="N41" s="17">
        <v>258.82</v>
      </c>
      <c r="O41" s="18">
        <f t="shared" si="2"/>
        <v>1775.53</v>
      </c>
      <c r="P41" s="6">
        <f t="shared" si="3"/>
        <v>4</v>
      </c>
    </row>
    <row r="42" spans="1:16">
      <c r="A42" s="4" t="s">
        <v>258</v>
      </c>
      <c r="B42" s="4" t="s">
        <v>207</v>
      </c>
      <c r="C42" s="5" t="s">
        <v>44</v>
      </c>
      <c r="D42" s="31">
        <v>30150</v>
      </c>
      <c r="E42" s="5" t="s">
        <v>187</v>
      </c>
      <c r="F42" s="17"/>
      <c r="G42" s="17"/>
      <c r="H42" s="17"/>
      <c r="I42" s="17"/>
      <c r="J42" s="17"/>
      <c r="K42" s="17"/>
      <c r="L42" s="17"/>
      <c r="M42" s="17">
        <v>14</v>
      </c>
      <c r="N42" s="17">
        <v>410.18</v>
      </c>
      <c r="O42" s="18">
        <f t="shared" si="2"/>
        <v>424.18</v>
      </c>
      <c r="P42" s="6">
        <f t="shared" si="3"/>
        <v>2</v>
      </c>
    </row>
    <row r="43" spans="1:16">
      <c r="A43" s="4" t="s">
        <v>259</v>
      </c>
      <c r="B43" s="4" t="s">
        <v>344</v>
      </c>
      <c r="C43" s="5" t="s">
        <v>39</v>
      </c>
      <c r="D43" s="31">
        <v>84210</v>
      </c>
      <c r="E43" s="5" t="s">
        <v>116</v>
      </c>
      <c r="F43" s="17"/>
      <c r="G43" s="17"/>
      <c r="H43" s="17"/>
      <c r="I43" s="17"/>
      <c r="J43" s="17"/>
      <c r="K43" s="17"/>
      <c r="L43" s="17"/>
      <c r="M43" s="17"/>
      <c r="N43" s="17">
        <v>663.74</v>
      </c>
      <c r="O43" s="18">
        <f t="shared" si="2"/>
        <v>663.74</v>
      </c>
      <c r="P43" s="6">
        <f t="shared" si="3"/>
        <v>1</v>
      </c>
    </row>
    <row r="44" spans="1:16">
      <c r="A44" s="4" t="s">
        <v>260</v>
      </c>
      <c r="B44" s="4" t="s">
        <v>216</v>
      </c>
      <c r="C44" s="5" t="s">
        <v>98</v>
      </c>
      <c r="D44" s="31">
        <v>13440</v>
      </c>
      <c r="E44" s="5" t="s">
        <v>168</v>
      </c>
      <c r="F44" s="17"/>
      <c r="G44" s="17"/>
      <c r="H44" s="17"/>
      <c r="I44" s="17"/>
      <c r="J44" s="17">
        <v>544.9</v>
      </c>
      <c r="K44" s="17">
        <v>330.17</v>
      </c>
      <c r="L44" s="17">
        <v>649.69000000000005</v>
      </c>
      <c r="M44" s="17">
        <v>866.04</v>
      </c>
      <c r="N44" s="17">
        <v>231.49</v>
      </c>
      <c r="O44" s="18">
        <f t="shared" si="2"/>
        <v>2622.29</v>
      </c>
      <c r="P44" s="6">
        <f t="shared" si="3"/>
        <v>5</v>
      </c>
    </row>
    <row r="45" spans="1:16">
      <c r="A45" s="4" t="s">
        <v>261</v>
      </c>
      <c r="B45" s="4" t="s">
        <v>345</v>
      </c>
      <c r="C45" s="5" t="s">
        <v>130</v>
      </c>
      <c r="D45" s="31">
        <v>45100</v>
      </c>
      <c r="E45" s="5" t="s">
        <v>100</v>
      </c>
      <c r="F45" s="17"/>
      <c r="G45" s="17"/>
      <c r="H45" s="17"/>
      <c r="I45" s="17"/>
      <c r="J45" s="17"/>
      <c r="K45" s="17"/>
      <c r="L45" s="17"/>
      <c r="M45" s="17"/>
      <c r="N45" s="17">
        <v>701.57</v>
      </c>
      <c r="O45" s="18">
        <f t="shared" si="2"/>
        <v>701.57</v>
      </c>
      <c r="P45" s="6">
        <f t="shared" si="3"/>
        <v>1</v>
      </c>
    </row>
    <row r="46" spans="1:16">
      <c r="A46" s="4" t="s">
        <v>262</v>
      </c>
      <c r="B46" s="4" t="s">
        <v>346</v>
      </c>
      <c r="C46" s="5" t="s">
        <v>169</v>
      </c>
      <c r="D46" s="31">
        <v>49300</v>
      </c>
      <c r="E46" s="5" t="s">
        <v>89</v>
      </c>
      <c r="F46" s="17"/>
      <c r="G46" s="17"/>
      <c r="H46" s="17"/>
      <c r="I46" s="17"/>
      <c r="J46" s="17"/>
      <c r="K46" s="17"/>
      <c r="L46" s="17"/>
      <c r="M46" s="17">
        <v>885.99</v>
      </c>
      <c r="N46" s="17">
        <v>666.38</v>
      </c>
      <c r="O46" s="18">
        <f t="shared" si="2"/>
        <v>1552.37</v>
      </c>
      <c r="P46" s="6">
        <f t="shared" si="3"/>
        <v>2</v>
      </c>
    </row>
    <row r="47" spans="1:16">
      <c r="A47" s="4" t="s">
        <v>263</v>
      </c>
      <c r="B47" s="4" t="s">
        <v>317</v>
      </c>
      <c r="C47" s="5" t="s">
        <v>105</v>
      </c>
      <c r="D47" s="31">
        <v>84200</v>
      </c>
      <c r="E47" s="5" t="s">
        <v>72</v>
      </c>
      <c r="F47" s="17"/>
      <c r="G47" s="17"/>
      <c r="H47" s="17"/>
      <c r="I47" s="17"/>
      <c r="J47" s="17"/>
      <c r="K47" s="17">
        <v>331.14</v>
      </c>
      <c r="L47" s="17">
        <v>766.82</v>
      </c>
      <c r="M47" s="17">
        <v>239.07</v>
      </c>
      <c r="N47" s="17">
        <v>67.790000000000006</v>
      </c>
      <c r="O47" s="18">
        <f t="shared" si="2"/>
        <v>1404.82</v>
      </c>
      <c r="P47" s="6">
        <f t="shared" si="3"/>
        <v>4</v>
      </c>
    </row>
    <row r="48" spans="1:16">
      <c r="A48" s="4" t="s">
        <v>264</v>
      </c>
      <c r="B48" s="4" t="s">
        <v>347</v>
      </c>
      <c r="C48" s="5" t="s">
        <v>56</v>
      </c>
      <c r="D48" s="31">
        <v>33000</v>
      </c>
      <c r="E48" s="5" t="s">
        <v>112</v>
      </c>
      <c r="F48" s="17"/>
      <c r="G48" s="17"/>
      <c r="H48" s="17"/>
      <c r="I48" s="17"/>
      <c r="J48" s="17">
        <v>392.76</v>
      </c>
      <c r="K48" s="17">
        <v>500.16</v>
      </c>
      <c r="L48" s="17">
        <v>875.31</v>
      </c>
      <c r="M48" s="17">
        <v>691.34</v>
      </c>
      <c r="N48" s="17">
        <v>0</v>
      </c>
      <c r="O48" s="18">
        <f t="shared" si="2"/>
        <v>2459.5700000000002</v>
      </c>
      <c r="P48" s="6">
        <f t="shared" si="3"/>
        <v>5</v>
      </c>
    </row>
    <row r="49" spans="1:16">
      <c r="A49" s="4" t="s">
        <v>265</v>
      </c>
      <c r="B49" s="4" t="s">
        <v>348</v>
      </c>
      <c r="C49" s="5" t="s">
        <v>77</v>
      </c>
      <c r="D49" s="31">
        <v>83470</v>
      </c>
      <c r="E49" s="5" t="s">
        <v>193</v>
      </c>
      <c r="F49" s="17"/>
      <c r="G49" s="17"/>
      <c r="H49" s="17"/>
      <c r="I49" s="17"/>
      <c r="J49" s="17"/>
      <c r="K49" s="17"/>
      <c r="L49" s="17"/>
      <c r="M49" s="17"/>
      <c r="N49" s="17">
        <v>780.43</v>
      </c>
      <c r="O49" s="18">
        <f t="shared" si="2"/>
        <v>780.43</v>
      </c>
      <c r="P49" s="6">
        <f t="shared" si="3"/>
        <v>1</v>
      </c>
    </row>
    <row r="50" spans="1:16">
      <c r="A50" s="4" t="s">
        <v>266</v>
      </c>
      <c r="B50" s="4" t="s">
        <v>333</v>
      </c>
      <c r="C50" s="7" t="s">
        <v>37</v>
      </c>
      <c r="D50" s="31">
        <v>64110</v>
      </c>
      <c r="E50" s="5" t="s">
        <v>135</v>
      </c>
      <c r="F50" s="17"/>
      <c r="G50" s="17"/>
      <c r="H50" s="17"/>
      <c r="I50" s="17"/>
      <c r="J50" s="17"/>
      <c r="K50" s="17"/>
      <c r="L50" s="17"/>
      <c r="M50" s="17">
        <v>366.72</v>
      </c>
      <c r="N50" s="17">
        <v>767.38</v>
      </c>
      <c r="O50" s="18">
        <f t="shared" si="2"/>
        <v>1134.0999999999999</v>
      </c>
      <c r="P50" s="6">
        <f t="shared" si="3"/>
        <v>2</v>
      </c>
    </row>
    <row r="51" spans="1:16">
      <c r="A51" s="4" t="s">
        <v>267</v>
      </c>
      <c r="B51" s="4" t="s">
        <v>216</v>
      </c>
      <c r="C51" s="5" t="s">
        <v>60</v>
      </c>
      <c r="D51" s="31">
        <v>13370</v>
      </c>
      <c r="E51" s="5" t="s">
        <v>80</v>
      </c>
      <c r="F51" s="17"/>
      <c r="G51" s="17"/>
      <c r="H51" s="17"/>
      <c r="I51" s="17"/>
      <c r="J51" s="17"/>
      <c r="K51" s="17"/>
      <c r="L51" s="17"/>
      <c r="M51" s="17">
        <v>695.47</v>
      </c>
      <c r="N51" s="17">
        <v>30.45</v>
      </c>
      <c r="O51" s="18">
        <f t="shared" si="2"/>
        <v>725.92000000000007</v>
      </c>
      <c r="P51" s="6">
        <f t="shared" si="3"/>
        <v>2</v>
      </c>
    </row>
    <row r="52" spans="1:16">
      <c r="A52" s="4" t="s">
        <v>268</v>
      </c>
      <c r="B52" s="4" t="s">
        <v>333</v>
      </c>
      <c r="C52" s="5" t="s">
        <v>51</v>
      </c>
      <c r="D52" s="31">
        <v>84200</v>
      </c>
      <c r="E52" s="5" t="s">
        <v>72</v>
      </c>
      <c r="F52" s="17"/>
      <c r="G52" s="17"/>
      <c r="H52" s="17"/>
      <c r="I52" s="17"/>
      <c r="J52" s="17">
        <v>31.97</v>
      </c>
      <c r="K52" s="17">
        <v>963.56</v>
      </c>
      <c r="L52" s="17">
        <v>242.95</v>
      </c>
      <c r="M52" s="17">
        <v>338.74</v>
      </c>
      <c r="N52" s="17">
        <v>230.24</v>
      </c>
      <c r="O52" s="18">
        <f t="shared" si="2"/>
        <v>1807.46</v>
      </c>
      <c r="P52" s="6">
        <f t="shared" si="3"/>
        <v>5</v>
      </c>
    </row>
    <row r="53" spans="1:16">
      <c r="A53" s="4" t="s">
        <v>269</v>
      </c>
      <c r="B53" s="4" t="s">
        <v>317</v>
      </c>
      <c r="C53" s="5" t="s">
        <v>63</v>
      </c>
      <c r="D53" s="31">
        <v>84370</v>
      </c>
      <c r="E53" s="5" t="s">
        <v>102</v>
      </c>
      <c r="F53" s="17"/>
      <c r="G53" s="17"/>
      <c r="H53" s="17">
        <v>775.16</v>
      </c>
      <c r="I53" s="17">
        <v>768.62</v>
      </c>
      <c r="J53" s="17">
        <v>365.54</v>
      </c>
      <c r="K53" s="17">
        <v>977.18</v>
      </c>
      <c r="L53" s="17">
        <v>298.48</v>
      </c>
      <c r="M53" s="17">
        <v>200.13</v>
      </c>
      <c r="N53" s="17">
        <v>746.92</v>
      </c>
      <c r="O53" s="18">
        <f t="shared" si="2"/>
        <v>4132.03</v>
      </c>
      <c r="P53" s="6">
        <f t="shared" si="3"/>
        <v>7</v>
      </c>
    </row>
    <row r="54" spans="1:16">
      <c r="A54" s="4" t="s">
        <v>270</v>
      </c>
      <c r="B54" s="4" t="s">
        <v>215</v>
      </c>
      <c r="C54" s="5" t="s">
        <v>153</v>
      </c>
      <c r="D54" s="31">
        <v>84320</v>
      </c>
      <c r="E54" s="5" t="s">
        <v>179</v>
      </c>
      <c r="F54" s="17"/>
      <c r="G54" s="17"/>
      <c r="H54" s="17"/>
      <c r="I54" s="17"/>
      <c r="J54" s="17"/>
      <c r="K54" s="17"/>
      <c r="L54" s="17"/>
      <c r="M54" s="17">
        <v>474.37</v>
      </c>
      <c r="N54" s="17">
        <v>839.06</v>
      </c>
      <c r="O54" s="18">
        <f t="shared" si="2"/>
        <v>1313.4299999999998</v>
      </c>
      <c r="P54" s="6">
        <f t="shared" si="3"/>
        <v>2</v>
      </c>
    </row>
    <row r="55" spans="1:16">
      <c r="A55" s="4" t="s">
        <v>271</v>
      </c>
      <c r="B55" s="4" t="s">
        <v>349</v>
      </c>
      <c r="C55" s="5" t="s">
        <v>197</v>
      </c>
      <c r="D55" s="31">
        <v>84130</v>
      </c>
      <c r="E55" s="5" t="s">
        <v>148</v>
      </c>
      <c r="F55" s="17"/>
      <c r="G55" s="17"/>
      <c r="H55" s="17"/>
      <c r="I55" s="17"/>
      <c r="J55" s="17"/>
      <c r="K55" s="17"/>
      <c r="L55" s="17"/>
      <c r="M55" s="17">
        <v>783.72</v>
      </c>
      <c r="N55" s="17">
        <v>413.11</v>
      </c>
      <c r="O55" s="18">
        <f t="shared" si="2"/>
        <v>1196.83</v>
      </c>
      <c r="P55" s="6">
        <f t="shared" si="3"/>
        <v>2</v>
      </c>
    </row>
    <row r="56" spans="1:16">
      <c r="A56" s="4" t="s">
        <v>272</v>
      </c>
      <c r="B56" s="4" t="s">
        <v>341</v>
      </c>
      <c r="C56" s="5" t="s">
        <v>155</v>
      </c>
      <c r="D56" s="31">
        <v>84170</v>
      </c>
      <c r="E56" s="5" t="s">
        <v>94</v>
      </c>
      <c r="F56" s="17"/>
      <c r="G56" s="17"/>
      <c r="H56" s="17"/>
      <c r="I56" s="17"/>
      <c r="J56" s="17"/>
      <c r="K56" s="17"/>
      <c r="L56" s="17"/>
      <c r="M56" s="17">
        <v>915.86</v>
      </c>
      <c r="N56" s="17">
        <v>113.03</v>
      </c>
      <c r="O56" s="18">
        <f t="shared" si="2"/>
        <v>1028.8900000000001</v>
      </c>
      <c r="P56" s="6">
        <f t="shared" si="3"/>
        <v>2</v>
      </c>
    </row>
    <row r="57" spans="1:16">
      <c r="A57" s="4" t="s">
        <v>273</v>
      </c>
      <c r="B57" s="4" t="s">
        <v>350</v>
      </c>
      <c r="C57" s="5" t="s">
        <v>172</v>
      </c>
      <c r="D57" s="31">
        <v>30200</v>
      </c>
      <c r="E57" s="5" t="s">
        <v>59</v>
      </c>
      <c r="F57" s="17"/>
      <c r="G57" s="17"/>
      <c r="H57" s="17">
        <v>743.93</v>
      </c>
      <c r="I57" s="17">
        <v>759.88</v>
      </c>
      <c r="J57" s="17">
        <v>445.66</v>
      </c>
      <c r="K57" s="17">
        <v>807.84</v>
      </c>
      <c r="L57" s="17">
        <v>722.08</v>
      </c>
      <c r="M57" s="17">
        <v>390.61</v>
      </c>
      <c r="N57" s="17">
        <v>17.05</v>
      </c>
      <c r="O57" s="18">
        <f t="shared" si="2"/>
        <v>3887.05</v>
      </c>
      <c r="P57" s="6">
        <f t="shared" si="3"/>
        <v>7</v>
      </c>
    </row>
    <row r="58" spans="1:16">
      <c r="A58" s="4" t="s">
        <v>274</v>
      </c>
      <c r="B58" s="4" t="s">
        <v>351</v>
      </c>
      <c r="C58" s="5" t="s">
        <v>119</v>
      </c>
      <c r="D58" s="31">
        <v>26110</v>
      </c>
      <c r="E58" s="5" t="s">
        <v>114</v>
      </c>
      <c r="F58" s="17"/>
      <c r="G58" s="17"/>
      <c r="H58" s="17"/>
      <c r="I58" s="17"/>
      <c r="J58" s="17"/>
      <c r="K58" s="17"/>
      <c r="L58" s="17"/>
      <c r="M58" s="17"/>
      <c r="N58" s="17">
        <v>349.7</v>
      </c>
      <c r="O58" s="18">
        <f t="shared" si="2"/>
        <v>349.7</v>
      </c>
      <c r="P58" s="6">
        <f t="shared" si="3"/>
        <v>1</v>
      </c>
    </row>
    <row r="59" spans="1:16">
      <c r="A59" s="4" t="s">
        <v>275</v>
      </c>
      <c r="B59" s="4" t="s">
        <v>352</v>
      </c>
      <c r="C59" s="5" t="s">
        <v>182</v>
      </c>
      <c r="D59" s="31">
        <v>84300</v>
      </c>
      <c r="E59" s="5" t="s">
        <v>31</v>
      </c>
      <c r="F59" s="17"/>
      <c r="G59" s="17"/>
      <c r="H59" s="17"/>
      <c r="I59" s="17"/>
      <c r="J59" s="17"/>
      <c r="K59" s="17"/>
      <c r="L59" s="17"/>
      <c r="M59" s="17">
        <v>858.65</v>
      </c>
      <c r="N59" s="17">
        <v>398.2</v>
      </c>
      <c r="O59" s="18">
        <f t="shared" si="2"/>
        <v>1256.8499999999999</v>
      </c>
      <c r="P59" s="6">
        <f t="shared" si="3"/>
        <v>2</v>
      </c>
    </row>
    <row r="60" spans="1:16">
      <c r="A60" s="4" t="s">
        <v>276</v>
      </c>
      <c r="B60" s="4" t="s">
        <v>353</v>
      </c>
      <c r="C60" s="5" t="s">
        <v>123</v>
      </c>
      <c r="D60" s="31">
        <v>84200</v>
      </c>
      <c r="E60" s="5" t="s">
        <v>72</v>
      </c>
      <c r="F60" s="17"/>
      <c r="G60" s="17"/>
      <c r="H60" s="17"/>
      <c r="I60" s="17"/>
      <c r="J60" s="17"/>
      <c r="K60" s="17">
        <v>586.91999999999996</v>
      </c>
      <c r="L60" s="17">
        <v>193.54</v>
      </c>
      <c r="M60" s="17">
        <v>191.9</v>
      </c>
      <c r="N60" s="17">
        <v>348.28</v>
      </c>
      <c r="O60" s="18">
        <f t="shared" si="2"/>
        <v>1320.6399999999999</v>
      </c>
      <c r="P60" s="6">
        <f t="shared" si="3"/>
        <v>4</v>
      </c>
    </row>
    <row r="61" spans="1:16">
      <c r="A61" s="4" t="s">
        <v>277</v>
      </c>
      <c r="B61" s="4" t="s">
        <v>354</v>
      </c>
      <c r="C61" s="5" t="s">
        <v>152</v>
      </c>
      <c r="D61" s="31">
        <v>84310</v>
      </c>
      <c r="E61" s="5" t="s">
        <v>160</v>
      </c>
      <c r="F61" s="17"/>
      <c r="G61" s="17"/>
      <c r="H61" s="17"/>
      <c r="I61" s="17"/>
      <c r="J61" s="17"/>
      <c r="K61" s="17"/>
      <c r="L61" s="17"/>
      <c r="M61" s="17">
        <v>167.92</v>
      </c>
      <c r="N61" s="17">
        <v>704.4</v>
      </c>
      <c r="O61" s="18">
        <f t="shared" si="2"/>
        <v>872.31999999999994</v>
      </c>
      <c r="P61" s="6">
        <f t="shared" si="3"/>
        <v>2</v>
      </c>
    </row>
    <row r="62" spans="1:16">
      <c r="A62" s="4" t="s">
        <v>278</v>
      </c>
      <c r="B62" s="4" t="s">
        <v>355</v>
      </c>
      <c r="C62" s="5" t="s">
        <v>117</v>
      </c>
      <c r="D62" s="31">
        <v>13003</v>
      </c>
      <c r="E62" s="5" t="s">
        <v>46</v>
      </c>
      <c r="F62" s="17"/>
      <c r="G62" s="17"/>
      <c r="H62" s="17"/>
      <c r="I62" s="17"/>
      <c r="J62" s="17"/>
      <c r="K62" s="17"/>
      <c r="L62" s="17"/>
      <c r="M62" s="17">
        <v>397.26</v>
      </c>
      <c r="N62" s="17">
        <v>790.71</v>
      </c>
      <c r="O62" s="18">
        <f t="shared" si="2"/>
        <v>1187.97</v>
      </c>
      <c r="P62" s="6">
        <f t="shared" si="3"/>
        <v>2</v>
      </c>
    </row>
    <row r="63" spans="1:16">
      <c r="A63" s="4" t="s">
        <v>279</v>
      </c>
      <c r="B63" s="4" t="s">
        <v>356</v>
      </c>
      <c r="C63" s="5" t="s">
        <v>157</v>
      </c>
      <c r="D63" s="31">
        <v>84600</v>
      </c>
      <c r="E63" s="5" t="s">
        <v>162</v>
      </c>
      <c r="F63" s="17"/>
      <c r="G63" s="17"/>
      <c r="H63" s="17"/>
      <c r="I63" s="17"/>
      <c r="J63" s="17"/>
      <c r="K63" s="17"/>
      <c r="L63" s="17"/>
      <c r="M63" s="17">
        <v>150</v>
      </c>
      <c r="N63" s="17">
        <v>180</v>
      </c>
      <c r="O63" s="18">
        <f t="shared" si="2"/>
        <v>330</v>
      </c>
      <c r="P63" s="6">
        <f t="shared" si="3"/>
        <v>2</v>
      </c>
    </row>
    <row r="64" spans="1:16">
      <c r="A64" s="4" t="s">
        <v>280</v>
      </c>
      <c r="B64" s="4" t="s">
        <v>357</v>
      </c>
      <c r="C64" s="5" t="s">
        <v>146</v>
      </c>
      <c r="D64" s="31">
        <v>84400</v>
      </c>
      <c r="E64" s="5" t="s">
        <v>82</v>
      </c>
      <c r="F64" s="17">
        <v>846.34</v>
      </c>
      <c r="G64" s="17">
        <v>299.35000000000002</v>
      </c>
      <c r="H64" s="17">
        <v>97.98</v>
      </c>
      <c r="I64" s="17">
        <v>468.97</v>
      </c>
      <c r="J64" s="17">
        <v>918.66</v>
      </c>
      <c r="K64" s="17">
        <v>409.42</v>
      </c>
      <c r="L64" s="17">
        <v>90.01</v>
      </c>
      <c r="M64" s="17">
        <v>227.88</v>
      </c>
      <c r="N64" s="17">
        <v>207.88</v>
      </c>
      <c r="O64" s="18">
        <f t="shared" si="2"/>
        <v>3566.4900000000007</v>
      </c>
      <c r="P64" s="6">
        <f t="shared" si="3"/>
        <v>9</v>
      </c>
    </row>
    <row r="65" spans="1:16">
      <c r="A65" s="4" t="s">
        <v>281</v>
      </c>
      <c r="B65" s="4" t="s">
        <v>358</v>
      </c>
      <c r="C65" s="5" t="s">
        <v>137</v>
      </c>
      <c r="D65" s="31">
        <v>84700</v>
      </c>
      <c r="E65" s="5" t="s">
        <v>122</v>
      </c>
      <c r="F65" s="17"/>
      <c r="G65" s="17"/>
      <c r="H65" s="17"/>
      <c r="I65" s="17"/>
      <c r="J65" s="17"/>
      <c r="K65" s="17"/>
      <c r="L65" s="17"/>
      <c r="M65" s="17"/>
      <c r="N65" s="17">
        <v>888.91</v>
      </c>
      <c r="O65" s="18">
        <f t="shared" si="2"/>
        <v>888.91</v>
      </c>
      <c r="P65" s="6">
        <f t="shared" si="3"/>
        <v>1</v>
      </c>
    </row>
    <row r="66" spans="1:16">
      <c r="A66" s="4" t="s">
        <v>282</v>
      </c>
      <c r="B66" s="4" t="s">
        <v>206</v>
      </c>
      <c r="C66" s="5" t="s">
        <v>191</v>
      </c>
      <c r="D66" s="31">
        <v>84260</v>
      </c>
      <c r="E66" s="5" t="s">
        <v>129</v>
      </c>
      <c r="F66" s="17"/>
      <c r="G66" s="17"/>
      <c r="H66" s="17"/>
      <c r="I66" s="17"/>
      <c r="J66" s="17"/>
      <c r="K66" s="17"/>
      <c r="L66" s="17"/>
      <c r="M66" s="17"/>
      <c r="N66" s="17">
        <v>387.14</v>
      </c>
      <c r="O66" s="18">
        <f t="shared" ref="O66:O97" si="4">SUM(F66:N66)</f>
        <v>387.14</v>
      </c>
      <c r="P66" s="6">
        <f t="shared" ref="P66:P97" si="5">COUNTA(F66:N66)</f>
        <v>1</v>
      </c>
    </row>
    <row r="67" spans="1:16">
      <c r="A67" s="4" t="s">
        <v>283</v>
      </c>
      <c r="B67" s="4" t="s">
        <v>359</v>
      </c>
      <c r="C67" s="5" t="s">
        <v>181</v>
      </c>
      <c r="D67" s="31">
        <v>4300</v>
      </c>
      <c r="E67" s="5" t="s">
        <v>50</v>
      </c>
      <c r="F67" s="17"/>
      <c r="G67" s="17"/>
      <c r="H67" s="17"/>
      <c r="I67" s="17"/>
      <c r="J67" s="17"/>
      <c r="K67" s="17"/>
      <c r="L67" s="17"/>
      <c r="M67" s="17">
        <v>12.73</v>
      </c>
      <c r="N67" s="17">
        <v>591.63</v>
      </c>
      <c r="O67" s="18">
        <f t="shared" si="4"/>
        <v>604.36</v>
      </c>
      <c r="P67" s="6">
        <f t="shared" si="5"/>
        <v>2</v>
      </c>
    </row>
    <row r="68" spans="1:16">
      <c r="A68" s="4" t="s">
        <v>284</v>
      </c>
      <c r="B68" s="4" t="s">
        <v>360</v>
      </c>
      <c r="C68" s="5" t="s">
        <v>109</v>
      </c>
      <c r="D68" s="31">
        <v>84800</v>
      </c>
      <c r="E68" s="5" t="s">
        <v>78</v>
      </c>
      <c r="F68" s="17"/>
      <c r="G68" s="17"/>
      <c r="H68" s="17"/>
      <c r="I68" s="17"/>
      <c r="J68" s="17"/>
      <c r="K68" s="17"/>
      <c r="L68" s="17"/>
      <c r="M68" s="17">
        <v>315.79000000000002</v>
      </c>
      <c r="N68" s="17">
        <v>294.99</v>
      </c>
      <c r="O68" s="18">
        <f t="shared" si="4"/>
        <v>610.78</v>
      </c>
      <c r="P68" s="6">
        <f t="shared" si="5"/>
        <v>2</v>
      </c>
    </row>
    <row r="69" spans="1:16">
      <c r="A69" s="4" t="s">
        <v>285</v>
      </c>
      <c r="B69" s="4" t="s">
        <v>361</v>
      </c>
      <c r="C69" s="5" t="s">
        <v>176</v>
      </c>
      <c r="D69" s="31">
        <v>63130</v>
      </c>
      <c r="E69" s="5" t="s">
        <v>36</v>
      </c>
      <c r="F69" s="17"/>
      <c r="G69" s="17"/>
      <c r="H69" s="17"/>
      <c r="I69" s="17"/>
      <c r="J69" s="17"/>
      <c r="K69" s="17"/>
      <c r="L69" s="17"/>
      <c r="M69" s="17"/>
      <c r="N69" s="17">
        <v>566.33000000000004</v>
      </c>
      <c r="O69" s="18">
        <f t="shared" si="4"/>
        <v>566.33000000000004</v>
      </c>
      <c r="P69" s="6">
        <f t="shared" si="5"/>
        <v>1</v>
      </c>
    </row>
    <row r="70" spans="1:16">
      <c r="A70" s="4" t="s">
        <v>214</v>
      </c>
      <c r="B70" s="4" t="s">
        <v>362</v>
      </c>
      <c r="C70" s="5" t="s">
        <v>176</v>
      </c>
      <c r="D70" s="31">
        <v>13009</v>
      </c>
      <c r="E70" s="5" t="s">
        <v>46</v>
      </c>
      <c r="F70" s="17"/>
      <c r="G70" s="17"/>
      <c r="H70" s="17"/>
      <c r="I70" s="17"/>
      <c r="J70" s="17"/>
      <c r="K70" s="17"/>
      <c r="L70" s="17"/>
      <c r="M70" s="17">
        <v>448.41</v>
      </c>
      <c r="N70" s="17">
        <v>59.44</v>
      </c>
      <c r="O70" s="18">
        <f t="shared" si="4"/>
        <v>507.85</v>
      </c>
      <c r="P70" s="6">
        <f t="shared" si="5"/>
        <v>2</v>
      </c>
    </row>
    <row r="71" spans="1:16">
      <c r="A71" s="4" t="s">
        <v>213</v>
      </c>
      <c r="B71" s="4" t="s">
        <v>363</v>
      </c>
      <c r="C71" s="5" t="s">
        <v>158</v>
      </c>
      <c r="D71" s="31">
        <v>84000</v>
      </c>
      <c r="E71" s="5" t="s">
        <v>87</v>
      </c>
      <c r="F71" s="17">
        <v>615.4</v>
      </c>
      <c r="G71" s="17">
        <v>730.7</v>
      </c>
      <c r="H71" s="17">
        <v>262.27999999999997</v>
      </c>
      <c r="I71" s="17">
        <v>615.09</v>
      </c>
      <c r="J71" s="17">
        <v>540.78</v>
      </c>
      <c r="K71" s="17">
        <v>445</v>
      </c>
      <c r="L71" s="17">
        <v>414.99</v>
      </c>
      <c r="M71" s="17">
        <v>690.86</v>
      </c>
      <c r="N71" s="17">
        <v>527.32000000000005</v>
      </c>
      <c r="O71" s="18">
        <f t="shared" si="4"/>
        <v>4842.4199999999992</v>
      </c>
      <c r="P71" s="6">
        <f t="shared" si="5"/>
        <v>9</v>
      </c>
    </row>
    <row r="72" spans="1:16">
      <c r="A72" s="4" t="s">
        <v>286</v>
      </c>
      <c r="B72" s="4" t="s">
        <v>364</v>
      </c>
      <c r="C72" s="5" t="s">
        <v>95</v>
      </c>
      <c r="D72" s="31">
        <v>84290</v>
      </c>
      <c r="E72" s="5" t="s">
        <v>108</v>
      </c>
      <c r="F72" s="17"/>
      <c r="G72" s="17"/>
      <c r="H72" s="17"/>
      <c r="I72" s="17"/>
      <c r="J72" s="17"/>
      <c r="K72" s="17"/>
      <c r="L72" s="17"/>
      <c r="M72" s="17"/>
      <c r="N72" s="17">
        <v>117.01</v>
      </c>
      <c r="O72" s="18">
        <f t="shared" si="4"/>
        <v>117.01</v>
      </c>
      <c r="P72" s="6">
        <f t="shared" si="5"/>
        <v>1</v>
      </c>
    </row>
    <row r="73" spans="1:16">
      <c r="A73" s="4" t="s">
        <v>287</v>
      </c>
      <c r="B73" s="4" t="s">
        <v>365</v>
      </c>
      <c r="C73" s="5" t="s">
        <v>140</v>
      </c>
      <c r="D73" s="31">
        <v>84700</v>
      </c>
      <c r="E73" s="5" t="s">
        <v>122</v>
      </c>
      <c r="F73" s="17"/>
      <c r="G73" s="17"/>
      <c r="H73" s="17"/>
      <c r="I73" s="17"/>
      <c r="J73" s="17"/>
      <c r="K73" s="17"/>
      <c r="L73" s="17"/>
      <c r="M73" s="17"/>
      <c r="N73" s="17">
        <v>413.27</v>
      </c>
      <c r="O73" s="18">
        <f t="shared" si="4"/>
        <v>413.27</v>
      </c>
      <c r="P73" s="6">
        <f t="shared" si="5"/>
        <v>1</v>
      </c>
    </row>
    <row r="74" spans="1:16">
      <c r="A74" s="4" t="s">
        <v>288</v>
      </c>
      <c r="B74" s="4" t="s">
        <v>355</v>
      </c>
      <c r="C74" s="5" t="s">
        <v>174</v>
      </c>
      <c r="D74" s="31">
        <v>84380</v>
      </c>
      <c r="E74" s="5" t="s">
        <v>57</v>
      </c>
      <c r="F74" s="17"/>
      <c r="G74" s="17"/>
      <c r="H74" s="17"/>
      <c r="I74" s="17"/>
      <c r="J74" s="17"/>
      <c r="K74" s="17"/>
      <c r="L74" s="17"/>
      <c r="M74" s="17">
        <v>1.75</v>
      </c>
      <c r="N74" s="17">
        <v>689.9</v>
      </c>
      <c r="O74" s="18">
        <f t="shared" si="4"/>
        <v>691.65</v>
      </c>
      <c r="P74" s="6">
        <f t="shared" si="5"/>
        <v>2</v>
      </c>
    </row>
    <row r="75" spans="1:16">
      <c r="A75" s="4" t="s">
        <v>289</v>
      </c>
      <c r="B75" s="4" t="s">
        <v>359</v>
      </c>
      <c r="C75" s="5" t="s">
        <v>173</v>
      </c>
      <c r="D75" s="31">
        <v>84860</v>
      </c>
      <c r="E75" s="5" t="s">
        <v>66</v>
      </c>
      <c r="F75" s="17"/>
      <c r="G75" s="17"/>
      <c r="H75" s="17"/>
      <c r="I75" s="17"/>
      <c r="J75" s="17">
        <v>707.62</v>
      </c>
      <c r="K75" s="17">
        <v>776.32</v>
      </c>
      <c r="L75" s="17">
        <v>818.29</v>
      </c>
      <c r="M75" s="17">
        <v>600.99</v>
      </c>
      <c r="N75" s="17">
        <v>684.83</v>
      </c>
      <c r="O75" s="18">
        <f t="shared" si="4"/>
        <v>3588.05</v>
      </c>
      <c r="P75" s="6">
        <f t="shared" si="5"/>
        <v>5</v>
      </c>
    </row>
    <row r="76" spans="1:16">
      <c r="A76" s="4" t="s">
        <v>290</v>
      </c>
      <c r="B76" s="4" t="s">
        <v>366</v>
      </c>
      <c r="C76" s="5" t="s">
        <v>75</v>
      </c>
      <c r="D76" s="31">
        <v>84110</v>
      </c>
      <c r="E76" s="5" t="s">
        <v>48</v>
      </c>
      <c r="F76" s="17"/>
      <c r="G76" s="17"/>
      <c r="H76" s="17"/>
      <c r="I76" s="17"/>
      <c r="J76" s="17"/>
      <c r="K76" s="17"/>
      <c r="L76" s="17"/>
      <c r="M76" s="17">
        <v>154.12</v>
      </c>
      <c r="N76" s="17">
        <v>125.54</v>
      </c>
      <c r="O76" s="18">
        <f t="shared" si="4"/>
        <v>279.66000000000003</v>
      </c>
      <c r="P76" s="6">
        <f t="shared" si="5"/>
        <v>2</v>
      </c>
    </row>
    <row r="77" spans="1:16">
      <c r="A77" s="4" t="s">
        <v>291</v>
      </c>
      <c r="B77" s="4" t="s">
        <v>333</v>
      </c>
      <c r="C77" s="5" t="s">
        <v>86</v>
      </c>
      <c r="D77" s="31">
        <v>84470</v>
      </c>
      <c r="E77" s="5" t="s">
        <v>104</v>
      </c>
      <c r="F77" s="17"/>
      <c r="G77" s="17"/>
      <c r="H77" s="17"/>
      <c r="I77" s="17"/>
      <c r="J77" s="17"/>
      <c r="K77" s="17"/>
      <c r="L77" s="17"/>
      <c r="M77" s="17">
        <v>794.32</v>
      </c>
      <c r="N77" s="17">
        <v>716.83</v>
      </c>
      <c r="O77" s="18">
        <f t="shared" si="4"/>
        <v>1511.15</v>
      </c>
      <c r="P77" s="6">
        <f t="shared" si="5"/>
        <v>2</v>
      </c>
    </row>
    <row r="78" spans="1:16">
      <c r="A78" s="4" t="s">
        <v>292</v>
      </c>
      <c r="B78" s="4" t="s">
        <v>333</v>
      </c>
      <c r="C78" s="5" t="s">
        <v>184</v>
      </c>
      <c r="D78" s="31">
        <v>84500</v>
      </c>
      <c r="E78" s="5" t="s">
        <v>70</v>
      </c>
      <c r="F78" s="17"/>
      <c r="G78" s="17"/>
      <c r="H78" s="17"/>
      <c r="I78" s="17">
        <v>479.03</v>
      </c>
      <c r="J78" s="17">
        <v>841.48</v>
      </c>
      <c r="K78" s="17">
        <v>693.24</v>
      </c>
      <c r="L78" s="17">
        <v>198.11</v>
      </c>
      <c r="M78" s="17">
        <v>0</v>
      </c>
      <c r="N78" s="17">
        <v>700</v>
      </c>
      <c r="O78" s="18">
        <f t="shared" si="4"/>
        <v>2911.86</v>
      </c>
      <c r="P78" s="6">
        <f t="shared" si="5"/>
        <v>6</v>
      </c>
    </row>
    <row r="79" spans="1:16">
      <c r="A79" s="4" t="s">
        <v>293</v>
      </c>
      <c r="B79" s="4" t="s">
        <v>331</v>
      </c>
      <c r="C79" s="5" t="s">
        <v>93</v>
      </c>
      <c r="D79" s="31">
        <v>84200</v>
      </c>
      <c r="E79" s="5" t="s">
        <v>72</v>
      </c>
      <c r="F79" s="17"/>
      <c r="G79" s="17"/>
      <c r="H79" s="17"/>
      <c r="I79" s="17"/>
      <c r="J79" s="17"/>
      <c r="K79" s="17">
        <v>354.78</v>
      </c>
      <c r="L79" s="17">
        <v>210.2</v>
      </c>
      <c r="M79" s="17">
        <v>977.11</v>
      </c>
      <c r="N79" s="17">
        <v>438.96</v>
      </c>
      <c r="O79" s="18">
        <f t="shared" si="4"/>
        <v>1981.0500000000002</v>
      </c>
      <c r="P79" s="6">
        <f t="shared" si="5"/>
        <v>4</v>
      </c>
    </row>
    <row r="80" spans="1:16">
      <c r="A80" s="4" t="s">
        <v>294</v>
      </c>
      <c r="B80" s="4" t="s">
        <v>367</v>
      </c>
      <c r="C80" s="5" t="s">
        <v>127</v>
      </c>
      <c r="D80" s="31">
        <v>84300</v>
      </c>
      <c r="E80" s="5" t="s">
        <v>31</v>
      </c>
      <c r="F80" s="17"/>
      <c r="G80" s="17"/>
      <c r="H80" s="17"/>
      <c r="I80" s="17"/>
      <c r="J80" s="17"/>
      <c r="K80" s="17"/>
      <c r="L80" s="17">
        <v>284.81</v>
      </c>
      <c r="M80" s="17">
        <v>391.64</v>
      </c>
      <c r="N80" s="17">
        <v>550.25</v>
      </c>
      <c r="O80" s="18">
        <f t="shared" si="4"/>
        <v>1226.7</v>
      </c>
      <c r="P80" s="6">
        <f t="shared" si="5"/>
        <v>3</v>
      </c>
    </row>
    <row r="81" spans="1:16">
      <c r="A81" s="4" t="s">
        <v>294</v>
      </c>
      <c r="B81" s="4" t="s">
        <v>368</v>
      </c>
      <c r="C81" s="5" t="s">
        <v>133</v>
      </c>
      <c r="D81" s="31">
        <v>84110</v>
      </c>
      <c r="E81" s="5" t="s">
        <v>48</v>
      </c>
      <c r="F81" s="17"/>
      <c r="G81" s="17"/>
      <c r="H81" s="17"/>
      <c r="I81" s="17"/>
      <c r="J81" s="17"/>
      <c r="K81" s="17"/>
      <c r="L81" s="17"/>
      <c r="M81" s="17"/>
      <c r="N81" s="17">
        <v>33.15</v>
      </c>
      <c r="O81" s="18">
        <f t="shared" si="4"/>
        <v>33.15</v>
      </c>
      <c r="P81" s="6">
        <f t="shared" si="5"/>
        <v>1</v>
      </c>
    </row>
    <row r="82" spans="1:16">
      <c r="A82" s="4" t="s">
        <v>294</v>
      </c>
      <c r="B82" s="4" t="s">
        <v>369</v>
      </c>
      <c r="C82" s="5" t="s">
        <v>124</v>
      </c>
      <c r="D82" s="31">
        <v>84100</v>
      </c>
      <c r="E82" s="5" t="s">
        <v>150</v>
      </c>
      <c r="F82" s="17"/>
      <c r="G82" s="17"/>
      <c r="H82" s="17"/>
      <c r="I82" s="17"/>
      <c r="J82" s="17"/>
      <c r="K82" s="17"/>
      <c r="L82" s="17"/>
      <c r="M82" s="17"/>
      <c r="N82" s="17">
        <v>200</v>
      </c>
      <c r="O82" s="18">
        <f t="shared" si="4"/>
        <v>200</v>
      </c>
      <c r="P82" s="6">
        <f t="shared" si="5"/>
        <v>1</v>
      </c>
    </row>
    <row r="83" spans="1:16">
      <c r="A83" s="4" t="s">
        <v>295</v>
      </c>
      <c r="B83" s="4" t="s">
        <v>370</v>
      </c>
      <c r="C83" s="5" t="s">
        <v>142</v>
      </c>
      <c r="D83" s="31">
        <v>84300</v>
      </c>
      <c r="E83" s="5" t="s">
        <v>31</v>
      </c>
      <c r="F83" s="17"/>
      <c r="G83" s="17"/>
      <c r="H83" s="17"/>
      <c r="I83" s="17"/>
      <c r="J83" s="17"/>
      <c r="K83" s="17"/>
      <c r="L83" s="17">
        <v>349.54</v>
      </c>
      <c r="M83" s="17">
        <v>537.9</v>
      </c>
      <c r="N83" s="17">
        <v>187.13</v>
      </c>
      <c r="O83" s="18">
        <f t="shared" si="4"/>
        <v>1074.5700000000002</v>
      </c>
      <c r="P83" s="6">
        <f t="shared" si="5"/>
        <v>3</v>
      </c>
    </row>
    <row r="84" spans="1:16">
      <c r="A84" s="4" t="s">
        <v>296</v>
      </c>
      <c r="B84" s="4" t="s">
        <v>208</v>
      </c>
      <c r="C84" s="5" t="s">
        <v>91</v>
      </c>
      <c r="D84" s="31">
        <v>84200</v>
      </c>
      <c r="E84" s="5" t="s">
        <v>72</v>
      </c>
      <c r="F84" s="17"/>
      <c r="G84" s="17"/>
      <c r="H84" s="17"/>
      <c r="I84" s="17"/>
      <c r="J84" s="17"/>
      <c r="K84" s="17"/>
      <c r="L84" s="17">
        <v>942.17</v>
      </c>
      <c r="M84" s="17">
        <v>878.44</v>
      </c>
      <c r="N84" s="17">
        <v>632.15</v>
      </c>
      <c r="O84" s="18">
        <f t="shared" si="4"/>
        <v>2452.7600000000002</v>
      </c>
      <c r="P84" s="6">
        <f t="shared" si="5"/>
        <v>3</v>
      </c>
    </row>
    <row r="85" spans="1:16">
      <c r="A85" s="4" t="s">
        <v>297</v>
      </c>
      <c r="B85" s="4" t="s">
        <v>371</v>
      </c>
      <c r="C85" s="5" t="s">
        <v>97</v>
      </c>
      <c r="D85" s="31">
        <v>84240</v>
      </c>
      <c r="E85" s="5" t="s">
        <v>33</v>
      </c>
      <c r="F85" s="17"/>
      <c r="G85" s="17"/>
      <c r="H85" s="17"/>
      <c r="I85" s="17"/>
      <c r="J85" s="17"/>
      <c r="K85" s="17"/>
      <c r="L85" s="17"/>
      <c r="M85" s="17">
        <v>811.79</v>
      </c>
      <c r="N85" s="17">
        <v>774.28</v>
      </c>
      <c r="O85" s="18">
        <f t="shared" si="4"/>
        <v>1586.07</v>
      </c>
      <c r="P85" s="6">
        <f t="shared" si="5"/>
        <v>2</v>
      </c>
    </row>
    <row r="86" spans="1:16">
      <c r="A86" s="4" t="s">
        <v>298</v>
      </c>
      <c r="B86" s="4" t="s">
        <v>372</v>
      </c>
      <c r="C86" s="5" t="s">
        <v>151</v>
      </c>
      <c r="D86" s="31">
        <v>3150</v>
      </c>
      <c r="E86" s="5" t="s">
        <v>85</v>
      </c>
      <c r="F86" s="17"/>
      <c r="G86" s="17"/>
      <c r="H86" s="17"/>
      <c r="I86" s="17"/>
      <c r="J86" s="17"/>
      <c r="K86" s="17"/>
      <c r="L86" s="17"/>
      <c r="M86" s="17"/>
      <c r="N86" s="17">
        <v>876.07</v>
      </c>
      <c r="O86" s="18">
        <f t="shared" si="4"/>
        <v>876.07</v>
      </c>
      <c r="P86" s="6">
        <f t="shared" si="5"/>
        <v>1</v>
      </c>
    </row>
    <row r="87" spans="1:16">
      <c r="A87" s="4" t="s">
        <v>299</v>
      </c>
      <c r="B87" s="4" t="s">
        <v>373</v>
      </c>
      <c r="C87" s="5" t="s">
        <v>144</v>
      </c>
      <c r="D87" s="31">
        <v>84410</v>
      </c>
      <c r="E87" s="5" t="s">
        <v>62</v>
      </c>
      <c r="F87" s="17"/>
      <c r="G87" s="17"/>
      <c r="H87" s="17">
        <v>59.12</v>
      </c>
      <c r="I87" s="17">
        <v>875.5</v>
      </c>
      <c r="J87" s="17">
        <v>184.43</v>
      </c>
      <c r="K87" s="17">
        <v>115.02</v>
      </c>
      <c r="L87" s="17">
        <v>627.75</v>
      </c>
      <c r="M87" s="17">
        <v>667.4</v>
      </c>
      <c r="N87" s="17">
        <v>677.41</v>
      </c>
      <c r="O87" s="18">
        <f t="shared" si="4"/>
        <v>3206.6299999999997</v>
      </c>
      <c r="P87" s="6">
        <f t="shared" si="5"/>
        <v>7</v>
      </c>
    </row>
    <row r="88" spans="1:16">
      <c r="A88" s="4" t="s">
        <v>300</v>
      </c>
      <c r="B88" s="4" t="s">
        <v>374</v>
      </c>
      <c r="C88" s="5" t="s">
        <v>164</v>
      </c>
      <c r="D88" s="31">
        <v>84400</v>
      </c>
      <c r="E88" s="5" t="s">
        <v>82</v>
      </c>
      <c r="F88" s="17">
        <v>335.12</v>
      </c>
      <c r="G88" s="17">
        <v>779.96</v>
      </c>
      <c r="H88" s="17">
        <v>754.27</v>
      </c>
      <c r="I88" s="17">
        <v>186.63</v>
      </c>
      <c r="J88" s="17">
        <v>312.69</v>
      </c>
      <c r="K88" s="17">
        <v>41.88</v>
      </c>
      <c r="L88" s="17">
        <v>332.41</v>
      </c>
      <c r="M88" s="17">
        <v>800.84</v>
      </c>
      <c r="N88" s="17">
        <v>740.72</v>
      </c>
      <c r="O88" s="18">
        <f t="shared" si="4"/>
        <v>4284.5200000000004</v>
      </c>
      <c r="P88" s="6">
        <f t="shared" si="5"/>
        <v>9</v>
      </c>
    </row>
    <row r="89" spans="1:16">
      <c r="A89" s="4" t="s">
        <v>298</v>
      </c>
      <c r="B89" s="4" t="s">
        <v>375</v>
      </c>
      <c r="C89" s="5" t="s">
        <v>90</v>
      </c>
      <c r="D89" s="31">
        <v>4190</v>
      </c>
      <c r="E89" s="5" t="s">
        <v>189</v>
      </c>
      <c r="F89" s="17"/>
      <c r="G89" s="17"/>
      <c r="H89" s="17"/>
      <c r="I89" s="17"/>
      <c r="J89" s="17"/>
      <c r="K89" s="17"/>
      <c r="L89" s="17"/>
      <c r="M89" s="17">
        <v>24.88</v>
      </c>
      <c r="N89" s="17">
        <v>280.04000000000002</v>
      </c>
      <c r="O89" s="18">
        <f t="shared" si="4"/>
        <v>304.92</v>
      </c>
      <c r="P89" s="6">
        <f t="shared" si="5"/>
        <v>2</v>
      </c>
    </row>
    <row r="90" spans="1:16">
      <c r="A90" s="4" t="s">
        <v>301</v>
      </c>
      <c r="B90" s="4" t="s">
        <v>376</v>
      </c>
      <c r="C90" s="5" t="s">
        <v>186</v>
      </c>
      <c r="D90" s="31">
        <v>84170</v>
      </c>
      <c r="E90" s="5" t="s">
        <v>94</v>
      </c>
      <c r="F90" s="17"/>
      <c r="G90" s="17"/>
      <c r="H90" s="17"/>
      <c r="I90" s="17"/>
      <c r="J90" s="17"/>
      <c r="K90" s="17"/>
      <c r="L90" s="17"/>
      <c r="M90" s="17">
        <v>845.72</v>
      </c>
      <c r="N90" s="17">
        <v>269.04000000000002</v>
      </c>
      <c r="O90" s="18">
        <f t="shared" si="4"/>
        <v>1114.76</v>
      </c>
      <c r="P90" s="6">
        <f t="shared" si="5"/>
        <v>2</v>
      </c>
    </row>
    <row r="91" spans="1:16">
      <c r="A91" s="4" t="s">
        <v>302</v>
      </c>
      <c r="B91" s="4" t="s">
        <v>377</v>
      </c>
      <c r="C91" s="5" t="s">
        <v>115</v>
      </c>
      <c r="D91" s="31">
        <v>26560</v>
      </c>
      <c r="E91" s="5" t="s">
        <v>54</v>
      </c>
      <c r="F91" s="17"/>
      <c r="G91" s="17"/>
      <c r="H91" s="17"/>
      <c r="I91" s="17"/>
      <c r="J91" s="17"/>
      <c r="K91" s="17"/>
      <c r="L91" s="17"/>
      <c r="M91" s="17"/>
      <c r="N91" s="17">
        <v>839.17</v>
      </c>
      <c r="O91" s="18">
        <f t="shared" si="4"/>
        <v>839.17</v>
      </c>
      <c r="P91" s="6">
        <f t="shared" si="5"/>
        <v>1</v>
      </c>
    </row>
    <row r="92" spans="1:16">
      <c r="A92" s="4" t="s">
        <v>303</v>
      </c>
      <c r="B92" s="4" t="s">
        <v>318</v>
      </c>
      <c r="C92" s="5" t="s">
        <v>167</v>
      </c>
      <c r="D92" s="31">
        <v>7340</v>
      </c>
      <c r="E92" s="5" t="s">
        <v>68</v>
      </c>
      <c r="F92" s="17"/>
      <c r="G92" s="17"/>
      <c r="H92" s="17"/>
      <c r="I92" s="17"/>
      <c r="J92" s="17"/>
      <c r="K92" s="17"/>
      <c r="L92" s="17"/>
      <c r="M92" s="17">
        <v>8.61</v>
      </c>
      <c r="N92" s="17">
        <v>910.96</v>
      </c>
      <c r="O92" s="18">
        <f t="shared" si="4"/>
        <v>919.57</v>
      </c>
      <c r="P92" s="6">
        <f t="shared" si="5"/>
        <v>2</v>
      </c>
    </row>
    <row r="93" spans="1:16">
      <c r="A93" s="4" t="s">
        <v>304</v>
      </c>
      <c r="B93" s="4" t="s">
        <v>378</v>
      </c>
      <c r="C93" s="5" t="s">
        <v>99</v>
      </c>
      <c r="D93" s="31">
        <v>7220</v>
      </c>
      <c r="E93" s="5" t="s">
        <v>42</v>
      </c>
      <c r="F93" s="17"/>
      <c r="G93" s="17"/>
      <c r="H93" s="17"/>
      <c r="I93" s="17"/>
      <c r="J93" s="17"/>
      <c r="K93" s="17"/>
      <c r="L93" s="17"/>
      <c r="M93" s="17">
        <v>184.43</v>
      </c>
      <c r="N93" s="17">
        <v>115.02</v>
      </c>
      <c r="O93" s="18">
        <f t="shared" si="4"/>
        <v>299.45</v>
      </c>
      <c r="P93" s="6">
        <f t="shared" si="5"/>
        <v>2</v>
      </c>
    </row>
    <row r="94" spans="1:16">
      <c r="A94" s="4" t="s">
        <v>305</v>
      </c>
      <c r="B94" s="4" t="s">
        <v>360</v>
      </c>
      <c r="C94" s="5" t="s">
        <v>88</v>
      </c>
      <c r="D94" s="31">
        <v>84830</v>
      </c>
      <c r="E94" s="5" t="s">
        <v>74</v>
      </c>
      <c r="F94" s="17"/>
      <c r="G94" s="17"/>
      <c r="H94" s="17"/>
      <c r="I94" s="17"/>
      <c r="J94" s="17"/>
      <c r="K94" s="17"/>
      <c r="L94" s="17"/>
      <c r="M94" s="17"/>
      <c r="N94" s="17">
        <v>696.79</v>
      </c>
      <c r="O94" s="18">
        <f t="shared" si="4"/>
        <v>696.79</v>
      </c>
      <c r="P94" s="6">
        <f t="shared" si="5"/>
        <v>1</v>
      </c>
    </row>
    <row r="95" spans="1:16">
      <c r="A95" s="4" t="s">
        <v>306</v>
      </c>
      <c r="B95" s="4" t="s">
        <v>361</v>
      </c>
      <c r="C95" s="5" t="s">
        <v>156</v>
      </c>
      <c r="D95" s="31">
        <v>84100</v>
      </c>
      <c r="E95" s="5" t="s">
        <v>29</v>
      </c>
      <c r="F95" s="17"/>
      <c r="G95" s="17"/>
      <c r="H95" s="17"/>
      <c r="I95" s="17"/>
      <c r="J95" s="17"/>
      <c r="K95" s="17"/>
      <c r="L95" s="17"/>
      <c r="M95" s="17">
        <v>539.41</v>
      </c>
      <c r="N95" s="17">
        <v>580.09</v>
      </c>
      <c r="O95" s="18">
        <f t="shared" si="4"/>
        <v>1119.5</v>
      </c>
      <c r="P95" s="6">
        <f t="shared" si="5"/>
        <v>2</v>
      </c>
    </row>
    <row r="96" spans="1:16">
      <c r="A96" s="4" t="s">
        <v>307</v>
      </c>
      <c r="B96" s="4" t="s">
        <v>362</v>
      </c>
      <c r="C96" s="5" t="s">
        <v>111</v>
      </c>
      <c r="D96" s="31">
        <v>84100</v>
      </c>
      <c r="E96" s="5" t="s">
        <v>29</v>
      </c>
      <c r="F96" s="17"/>
      <c r="G96" s="17"/>
      <c r="H96" s="17"/>
      <c r="I96" s="17"/>
      <c r="J96" s="17"/>
      <c r="K96" s="17"/>
      <c r="L96" s="17"/>
      <c r="M96" s="17"/>
      <c r="N96" s="17">
        <v>253.74</v>
      </c>
      <c r="O96" s="18">
        <f t="shared" si="4"/>
        <v>253.74</v>
      </c>
      <c r="P96" s="6">
        <f t="shared" si="5"/>
        <v>1</v>
      </c>
    </row>
    <row r="97" spans="1:16">
      <c r="A97" s="4" t="s">
        <v>308</v>
      </c>
      <c r="B97" s="4" t="s">
        <v>363</v>
      </c>
      <c r="C97" s="5" t="s">
        <v>192</v>
      </c>
      <c r="D97" s="31">
        <v>84100</v>
      </c>
      <c r="E97" s="5" t="s">
        <v>29</v>
      </c>
      <c r="F97" s="17"/>
      <c r="G97" s="17"/>
      <c r="H97" s="17"/>
      <c r="I97" s="17"/>
      <c r="J97" s="17"/>
      <c r="K97" s="17"/>
      <c r="L97" s="17"/>
      <c r="M97" s="17"/>
      <c r="N97" s="17">
        <v>217.17</v>
      </c>
      <c r="O97" s="18">
        <f t="shared" si="4"/>
        <v>217.17</v>
      </c>
      <c r="P97" s="6">
        <f t="shared" si="5"/>
        <v>1</v>
      </c>
    </row>
    <row r="98" spans="1:16">
      <c r="A98" s="4" t="s">
        <v>309</v>
      </c>
      <c r="B98" s="4" t="s">
        <v>364</v>
      </c>
      <c r="C98" s="5" t="s">
        <v>134</v>
      </c>
      <c r="D98" s="31">
        <v>84390</v>
      </c>
      <c r="E98" s="5" t="s">
        <v>40</v>
      </c>
      <c r="F98" s="17"/>
      <c r="G98" s="17"/>
      <c r="H98" s="17"/>
      <c r="I98" s="17"/>
      <c r="J98" s="17"/>
      <c r="K98" s="17"/>
      <c r="L98" s="17">
        <v>354.78</v>
      </c>
      <c r="M98" s="17">
        <v>210.2</v>
      </c>
      <c r="N98" s="17">
        <v>225</v>
      </c>
      <c r="O98" s="18">
        <f t="shared" ref="O98:O105" si="6">SUM(F98:N98)</f>
        <v>789.98</v>
      </c>
      <c r="P98" s="6">
        <f t="shared" ref="P98:P105" si="7">COUNTA(F98:N98)</f>
        <v>3</v>
      </c>
    </row>
    <row r="99" spans="1:16">
      <c r="A99" s="4" t="s">
        <v>307</v>
      </c>
      <c r="B99" s="4" t="s">
        <v>365</v>
      </c>
      <c r="C99" s="5" t="s">
        <v>79</v>
      </c>
      <c r="D99" s="31">
        <v>84300</v>
      </c>
      <c r="E99" s="5" t="s">
        <v>31</v>
      </c>
      <c r="F99" s="17"/>
      <c r="G99" s="17"/>
      <c r="H99" s="17"/>
      <c r="I99" s="17"/>
      <c r="J99" s="17"/>
      <c r="K99" s="17"/>
      <c r="L99" s="17"/>
      <c r="M99" s="17">
        <v>946.56</v>
      </c>
      <c r="N99" s="17">
        <v>999.88</v>
      </c>
      <c r="O99" s="18">
        <f t="shared" si="6"/>
        <v>1946.44</v>
      </c>
      <c r="P99" s="6">
        <f t="shared" si="7"/>
        <v>2</v>
      </c>
    </row>
    <row r="100" spans="1:16">
      <c r="A100" s="4" t="s">
        <v>310</v>
      </c>
      <c r="B100" s="4" t="s">
        <v>355</v>
      </c>
      <c r="C100" s="5" t="s">
        <v>71</v>
      </c>
      <c r="D100" s="31">
        <v>13160</v>
      </c>
      <c r="E100" s="5" t="s">
        <v>131</v>
      </c>
      <c r="F100" s="17"/>
      <c r="G100" s="17"/>
      <c r="H100" s="17"/>
      <c r="I100" s="17"/>
      <c r="J100" s="17"/>
      <c r="K100" s="17"/>
      <c r="L100" s="17"/>
      <c r="M100" s="17">
        <v>198.72</v>
      </c>
      <c r="N100" s="17">
        <v>650.79</v>
      </c>
      <c r="O100" s="18">
        <f t="shared" si="6"/>
        <v>849.51</v>
      </c>
      <c r="P100" s="6">
        <f t="shared" si="7"/>
        <v>2</v>
      </c>
    </row>
    <row r="101" spans="1:16">
      <c r="A101" s="4" t="s">
        <v>311</v>
      </c>
      <c r="B101" s="4" t="s">
        <v>359</v>
      </c>
      <c r="C101" s="5" t="s">
        <v>101</v>
      </c>
      <c r="D101" s="31">
        <v>84210</v>
      </c>
      <c r="E101" s="5" t="s">
        <v>170</v>
      </c>
      <c r="F101" s="17"/>
      <c r="G101" s="17"/>
      <c r="H101" s="17"/>
      <c r="I101" s="17"/>
      <c r="J101" s="17"/>
      <c r="K101" s="17"/>
      <c r="L101" s="17"/>
      <c r="M101" s="17"/>
      <c r="N101" s="17">
        <v>366.28</v>
      </c>
      <c r="O101" s="18">
        <f t="shared" si="6"/>
        <v>366.28</v>
      </c>
      <c r="P101" s="6">
        <f t="shared" si="7"/>
        <v>1</v>
      </c>
    </row>
    <row r="102" spans="1:16">
      <c r="A102" s="4" t="s">
        <v>312</v>
      </c>
      <c r="B102" s="4" t="s">
        <v>366</v>
      </c>
      <c r="C102" s="5" t="s">
        <v>178</v>
      </c>
      <c r="D102" s="31">
        <v>20220</v>
      </c>
      <c r="E102" s="5" t="s">
        <v>106</v>
      </c>
      <c r="F102" s="17"/>
      <c r="G102" s="17"/>
      <c r="H102" s="17"/>
      <c r="I102" s="17"/>
      <c r="J102" s="17"/>
      <c r="K102" s="17"/>
      <c r="L102" s="17"/>
      <c r="M102" s="17">
        <v>184.89</v>
      </c>
      <c r="N102" s="17">
        <v>623.05999999999995</v>
      </c>
      <c r="O102" s="18">
        <f t="shared" si="6"/>
        <v>807.94999999999993</v>
      </c>
      <c r="P102" s="6">
        <f t="shared" si="7"/>
        <v>2</v>
      </c>
    </row>
    <row r="103" spans="1:16">
      <c r="A103" s="4" t="s">
        <v>258</v>
      </c>
      <c r="B103" s="4" t="s">
        <v>333</v>
      </c>
      <c r="C103" s="5" t="s">
        <v>147</v>
      </c>
      <c r="D103" s="31">
        <v>84810</v>
      </c>
      <c r="E103" s="5" t="s">
        <v>171</v>
      </c>
      <c r="F103" s="17">
        <v>319.48</v>
      </c>
      <c r="G103" s="17">
        <v>98.15</v>
      </c>
      <c r="H103" s="17">
        <v>984.61</v>
      </c>
      <c r="I103" s="17">
        <v>515.07000000000005</v>
      </c>
      <c r="J103" s="17">
        <v>103.97</v>
      </c>
      <c r="K103" s="17">
        <v>627.89</v>
      </c>
      <c r="L103" s="17">
        <v>591.15</v>
      </c>
      <c r="M103" s="17">
        <v>406.41</v>
      </c>
      <c r="N103" s="17">
        <v>425.18</v>
      </c>
      <c r="O103" s="18">
        <f t="shared" si="6"/>
        <v>4071.91</v>
      </c>
      <c r="P103" s="6">
        <f t="shared" si="7"/>
        <v>9</v>
      </c>
    </row>
    <row r="104" spans="1:16">
      <c r="A104" s="4" t="s">
        <v>313</v>
      </c>
      <c r="B104" s="4" t="s">
        <v>333</v>
      </c>
      <c r="C104" s="5" t="s">
        <v>136</v>
      </c>
      <c r="D104" s="31">
        <v>84800</v>
      </c>
      <c r="E104" s="5" t="s">
        <v>78</v>
      </c>
      <c r="F104" s="17"/>
      <c r="G104" s="17"/>
      <c r="H104" s="17"/>
      <c r="I104" s="17"/>
      <c r="J104" s="17"/>
      <c r="K104" s="17"/>
      <c r="L104" s="17"/>
      <c r="M104" s="17">
        <v>985.04</v>
      </c>
      <c r="N104" s="17">
        <v>301.51</v>
      </c>
      <c r="O104" s="18">
        <f t="shared" si="6"/>
        <v>1286.55</v>
      </c>
      <c r="P104" s="6">
        <f t="shared" si="7"/>
        <v>2</v>
      </c>
    </row>
    <row r="105" spans="1:16">
      <c r="A105" s="4" t="s">
        <v>313</v>
      </c>
      <c r="B105" s="4" t="s">
        <v>331</v>
      </c>
      <c r="C105" s="7" t="s">
        <v>37</v>
      </c>
      <c r="D105" s="32">
        <v>84290</v>
      </c>
      <c r="E105" s="7" t="s">
        <v>38</v>
      </c>
      <c r="F105" s="19"/>
      <c r="G105" s="19"/>
      <c r="H105" s="19"/>
      <c r="I105" s="19"/>
      <c r="J105" s="19">
        <v>774.44</v>
      </c>
      <c r="K105" s="19">
        <v>485.36</v>
      </c>
      <c r="L105" s="19">
        <v>616.64</v>
      </c>
      <c r="M105" s="19">
        <v>525.41999999999996</v>
      </c>
      <c r="N105" s="19">
        <v>893.39</v>
      </c>
      <c r="O105" s="20">
        <f t="shared" si="6"/>
        <v>3295.25</v>
      </c>
      <c r="P105" s="15">
        <f t="shared" si="7"/>
        <v>5</v>
      </c>
    </row>
    <row r="106" spans="1:16">
      <c r="A106" s="4"/>
      <c r="B106" s="4"/>
      <c r="C106" s="8"/>
      <c r="D106" s="33"/>
      <c r="E106" s="8"/>
      <c r="F106" s="21"/>
      <c r="G106" s="21"/>
      <c r="H106" s="21"/>
      <c r="I106" s="21"/>
      <c r="J106" s="21"/>
      <c r="K106" s="21"/>
      <c r="L106" s="21"/>
      <c r="M106" s="21"/>
      <c r="N106" s="21"/>
      <c r="O106" s="22"/>
      <c r="P106" s="16"/>
    </row>
    <row r="107" spans="1:16">
      <c r="A107" s="4"/>
      <c r="B107" s="4"/>
      <c r="C107" s="8"/>
      <c r="D107" s="33"/>
      <c r="E107" s="8"/>
      <c r="F107" s="21"/>
      <c r="G107" s="21"/>
      <c r="H107" s="21"/>
      <c r="I107" s="21"/>
      <c r="J107" s="21"/>
      <c r="K107" s="21"/>
      <c r="L107" s="21"/>
      <c r="M107" s="21"/>
      <c r="N107" s="21"/>
      <c r="O107" s="22"/>
      <c r="P107" s="16"/>
    </row>
    <row r="108" spans="1:16">
      <c r="A108" s="4"/>
      <c r="B108" s="4"/>
      <c r="C108" s="8"/>
      <c r="D108" s="33"/>
      <c r="E108" s="8"/>
      <c r="F108" s="21"/>
      <c r="G108" s="21"/>
      <c r="H108" s="21"/>
      <c r="I108" s="21"/>
      <c r="J108" s="21"/>
      <c r="K108" s="21"/>
      <c r="L108" s="21"/>
      <c r="M108" s="21"/>
      <c r="N108" s="21"/>
      <c r="O108" s="22"/>
      <c r="P108" s="16"/>
    </row>
    <row r="109" spans="1:16">
      <c r="A109" s="4"/>
      <c r="B109" s="4"/>
      <c r="C109" s="8"/>
      <c r="D109" s="33"/>
      <c r="E109" s="8"/>
      <c r="F109" s="21"/>
      <c r="G109" s="21"/>
      <c r="H109" s="21"/>
      <c r="I109" s="21"/>
      <c r="J109" s="21"/>
      <c r="K109" s="21"/>
      <c r="L109" s="21"/>
      <c r="M109" s="21"/>
      <c r="N109" s="21"/>
      <c r="O109" s="22"/>
      <c r="P109" s="16"/>
    </row>
    <row r="110" spans="1:16">
      <c r="A110" s="4"/>
      <c r="B110" s="4"/>
      <c r="C110" s="8"/>
      <c r="D110" s="33"/>
      <c r="E110" s="8"/>
      <c r="F110" s="21"/>
      <c r="G110" s="21"/>
      <c r="H110" s="21"/>
      <c r="I110" s="21"/>
      <c r="J110" s="21"/>
      <c r="K110" s="21"/>
      <c r="L110" s="21"/>
      <c r="M110" s="21"/>
      <c r="N110" s="21"/>
      <c r="O110" s="22"/>
      <c r="P110" s="16"/>
    </row>
    <row r="111" spans="1:16">
      <c r="A111" s="4"/>
      <c r="B111" s="4"/>
      <c r="C111" s="8"/>
      <c r="D111" s="33"/>
      <c r="E111" s="8"/>
      <c r="F111" s="21"/>
      <c r="G111" s="21"/>
      <c r="H111" s="21"/>
      <c r="I111" s="21"/>
      <c r="J111" s="21"/>
      <c r="K111" s="21"/>
      <c r="L111" s="21"/>
      <c r="M111" s="21"/>
      <c r="N111" s="21"/>
      <c r="O111" s="22"/>
      <c r="P111" s="16"/>
    </row>
    <row r="112" spans="1:16">
      <c r="A112" s="4"/>
      <c r="B112" s="4"/>
      <c r="C112" s="8"/>
      <c r="D112" s="33"/>
      <c r="E112" s="8"/>
      <c r="F112" s="21"/>
      <c r="G112" s="21"/>
      <c r="H112" s="21"/>
      <c r="I112" s="21"/>
      <c r="J112" s="21"/>
      <c r="K112" s="21"/>
      <c r="L112" s="21"/>
      <c r="M112" s="21"/>
      <c r="N112" s="21"/>
      <c r="O112" s="22"/>
      <c r="P112" s="16"/>
    </row>
    <row r="113" spans="1:16">
      <c r="A113" s="4"/>
      <c r="B113" s="4"/>
      <c r="C113" s="8"/>
      <c r="D113" s="33"/>
      <c r="E113" s="8"/>
      <c r="F113" s="21"/>
      <c r="G113" s="21"/>
      <c r="H113" s="21"/>
      <c r="I113" s="21"/>
      <c r="J113" s="21"/>
      <c r="K113" s="21"/>
      <c r="L113" s="21"/>
      <c r="M113" s="21"/>
      <c r="N113" s="21"/>
      <c r="O113" s="22"/>
      <c r="P113" s="16"/>
    </row>
    <row r="114" spans="1:16">
      <c r="A114" s="4"/>
      <c r="B114" s="4"/>
      <c r="C114" s="8"/>
      <c r="D114" s="33"/>
      <c r="E114" s="8"/>
      <c r="F114" s="21"/>
      <c r="G114" s="21"/>
      <c r="H114" s="21"/>
      <c r="I114" s="21"/>
      <c r="J114" s="21"/>
      <c r="K114" s="21"/>
      <c r="L114" s="21"/>
      <c r="M114" s="21"/>
      <c r="N114" s="21"/>
      <c r="O114" s="22"/>
      <c r="P114" s="16"/>
    </row>
    <row r="115" spans="1:16">
      <c r="A115" s="4"/>
      <c r="B115" s="4"/>
      <c r="C115" s="8"/>
      <c r="D115" s="33"/>
      <c r="E115" s="8"/>
      <c r="F115" s="21"/>
      <c r="G115" s="21"/>
      <c r="H115" s="21"/>
      <c r="I115" s="21"/>
      <c r="J115" s="21"/>
      <c r="K115" s="21"/>
      <c r="L115" s="21"/>
      <c r="M115" s="21"/>
      <c r="N115" s="21"/>
      <c r="O115" s="22"/>
      <c r="P115" s="16"/>
    </row>
    <row r="116" spans="1:16">
      <c r="A116" s="4"/>
      <c r="B116" s="4"/>
      <c r="C116" s="8"/>
      <c r="D116" s="33"/>
      <c r="E116" s="8"/>
      <c r="F116" s="21"/>
      <c r="G116" s="21"/>
      <c r="H116" s="21"/>
      <c r="I116" s="21"/>
      <c r="J116" s="21"/>
      <c r="K116" s="21"/>
      <c r="L116" s="21"/>
      <c r="M116" s="21"/>
      <c r="N116" s="21"/>
      <c r="O116" s="22"/>
      <c r="P116" s="16"/>
    </row>
    <row r="117" spans="1:16">
      <c r="A117" s="4"/>
      <c r="B117" s="4"/>
      <c r="C117" s="8"/>
      <c r="D117" s="33"/>
      <c r="E117" s="8"/>
      <c r="F117" s="21"/>
      <c r="G117" s="21"/>
      <c r="H117" s="21"/>
      <c r="I117" s="21"/>
      <c r="J117" s="21"/>
      <c r="K117" s="21"/>
      <c r="L117" s="21"/>
      <c r="M117" s="21"/>
      <c r="N117" s="21"/>
      <c r="O117" s="22"/>
      <c r="P117" s="16"/>
    </row>
    <row r="118" spans="1:16">
      <c r="A118" s="4"/>
      <c r="B118" s="4"/>
      <c r="C118" s="8"/>
      <c r="D118" s="33"/>
      <c r="E118" s="8"/>
      <c r="F118" s="21"/>
      <c r="G118" s="21"/>
      <c r="H118" s="21"/>
      <c r="I118" s="21"/>
      <c r="J118" s="21"/>
      <c r="K118" s="21"/>
      <c r="L118" s="21"/>
      <c r="M118" s="21"/>
      <c r="N118" s="21"/>
      <c r="O118" s="22"/>
      <c r="P118" s="16"/>
    </row>
    <row r="119" spans="1:16">
      <c r="A119" s="4"/>
      <c r="B119" s="4"/>
      <c r="C119" s="8"/>
      <c r="D119" s="33"/>
      <c r="E119" s="8"/>
      <c r="F119" s="21"/>
      <c r="G119" s="21"/>
      <c r="H119" s="21"/>
      <c r="I119" s="21"/>
      <c r="J119" s="21"/>
      <c r="K119" s="21"/>
      <c r="L119" s="21"/>
      <c r="M119" s="21"/>
      <c r="N119" s="21"/>
      <c r="O119" s="22"/>
      <c r="P119" s="16"/>
    </row>
    <row r="120" spans="1:16">
      <c r="A120" s="4"/>
      <c r="B120" s="4"/>
      <c r="C120" s="8"/>
      <c r="D120" s="33"/>
      <c r="E120" s="8"/>
      <c r="F120" s="21"/>
      <c r="G120" s="21"/>
      <c r="H120" s="21"/>
      <c r="I120" s="21"/>
      <c r="J120" s="21"/>
      <c r="K120" s="21"/>
      <c r="L120" s="21"/>
      <c r="M120" s="21"/>
      <c r="N120" s="21"/>
      <c r="O120" s="22"/>
      <c r="P120" s="16"/>
    </row>
    <row r="121" spans="1:16">
      <c r="A121" s="4"/>
      <c r="B121" s="4"/>
      <c r="C121" s="8"/>
      <c r="D121" s="33"/>
      <c r="E121" s="8"/>
      <c r="F121" s="21"/>
      <c r="G121" s="21"/>
      <c r="H121" s="21"/>
      <c r="I121" s="21"/>
      <c r="J121" s="21"/>
      <c r="K121" s="21"/>
      <c r="L121" s="21"/>
      <c r="M121" s="21"/>
      <c r="N121" s="21"/>
      <c r="O121" s="22"/>
      <c r="P121" s="16"/>
    </row>
    <row r="122" spans="1:16">
      <c r="A122" s="4"/>
      <c r="B122" s="4"/>
      <c r="C122" s="8"/>
      <c r="D122" s="33"/>
      <c r="E122" s="8"/>
      <c r="F122" s="21"/>
      <c r="G122" s="21"/>
      <c r="H122" s="21"/>
      <c r="I122" s="21"/>
      <c r="J122" s="21"/>
      <c r="K122" s="21"/>
      <c r="L122" s="21"/>
      <c r="M122" s="21"/>
      <c r="N122" s="21"/>
      <c r="O122" s="22"/>
      <c r="P122" s="16"/>
    </row>
    <row r="123" spans="1:16">
      <c r="A123" s="4"/>
      <c r="B123" s="4"/>
      <c r="C123" s="8"/>
      <c r="D123" s="33"/>
      <c r="E123" s="8"/>
      <c r="F123" s="21"/>
      <c r="G123" s="21"/>
      <c r="H123" s="21"/>
      <c r="I123" s="21"/>
      <c r="J123" s="21"/>
      <c r="K123" s="21"/>
      <c r="L123" s="21"/>
      <c r="M123" s="21"/>
      <c r="N123" s="21"/>
      <c r="O123" s="22"/>
      <c r="P123" s="16"/>
    </row>
    <row r="124" spans="1:16">
      <c r="A124" s="4"/>
      <c r="B124" s="4"/>
      <c r="C124" s="8"/>
      <c r="D124" s="33"/>
      <c r="E124" s="8"/>
      <c r="F124" s="21"/>
      <c r="G124" s="21"/>
      <c r="H124" s="21"/>
      <c r="I124" s="21"/>
      <c r="J124" s="21"/>
      <c r="K124" s="21"/>
      <c r="L124" s="21"/>
      <c r="M124" s="21"/>
      <c r="N124" s="21"/>
      <c r="O124" s="22"/>
      <c r="P124" s="16"/>
    </row>
    <row r="125" spans="1:16">
      <c r="A125" s="4"/>
      <c r="B125" s="4"/>
      <c r="C125" s="8"/>
      <c r="D125" s="33"/>
      <c r="E125" s="8"/>
      <c r="F125" s="21"/>
      <c r="G125" s="21"/>
      <c r="H125" s="21"/>
      <c r="I125" s="21"/>
      <c r="J125" s="21"/>
      <c r="K125" s="21"/>
      <c r="L125" s="21"/>
      <c r="M125" s="21"/>
      <c r="N125" s="21"/>
      <c r="O125" s="22"/>
      <c r="P125" s="16"/>
    </row>
    <row r="126" spans="1:16">
      <c r="A126" s="4"/>
      <c r="B126" s="4"/>
      <c r="C126" s="8"/>
      <c r="D126" s="33"/>
      <c r="E126" s="8"/>
      <c r="F126" s="21"/>
      <c r="G126" s="21"/>
      <c r="H126" s="21"/>
      <c r="I126" s="21"/>
      <c r="J126" s="21"/>
      <c r="K126" s="21"/>
      <c r="L126" s="21"/>
      <c r="M126" s="21"/>
      <c r="N126" s="21"/>
      <c r="O126" s="22"/>
      <c r="P126" s="16"/>
    </row>
    <row r="127" spans="1:16">
      <c r="A127" s="4"/>
      <c r="B127" s="4"/>
      <c r="C127" s="8"/>
      <c r="D127" s="33"/>
      <c r="E127" s="8"/>
      <c r="F127" s="21"/>
      <c r="G127" s="21"/>
      <c r="H127" s="21"/>
      <c r="I127" s="21"/>
      <c r="J127" s="21"/>
      <c r="K127" s="21"/>
      <c r="L127" s="21"/>
      <c r="M127" s="21"/>
      <c r="N127" s="21"/>
      <c r="O127" s="22"/>
      <c r="P127" s="16"/>
    </row>
    <row r="128" spans="1:16">
      <c r="A128" s="4"/>
      <c r="B128" s="4"/>
      <c r="C128" s="8"/>
      <c r="D128" s="33"/>
      <c r="E128" s="8"/>
      <c r="F128" s="21"/>
      <c r="G128" s="21"/>
      <c r="H128" s="21"/>
      <c r="I128" s="21"/>
      <c r="J128" s="21"/>
      <c r="K128" s="21"/>
      <c r="L128" s="21"/>
      <c r="M128" s="21"/>
      <c r="N128" s="21"/>
      <c r="O128" s="22"/>
      <c r="P128" s="16"/>
    </row>
    <row r="129" spans="1:16">
      <c r="A129" s="4"/>
      <c r="B129" s="4"/>
      <c r="C129" s="8"/>
      <c r="D129" s="33"/>
      <c r="E129" s="8"/>
      <c r="F129" s="21"/>
      <c r="G129" s="21"/>
      <c r="H129" s="21"/>
      <c r="I129" s="21"/>
      <c r="J129" s="21"/>
      <c r="K129" s="21"/>
      <c r="L129" s="21"/>
      <c r="M129" s="21"/>
      <c r="N129" s="21"/>
      <c r="O129" s="22"/>
      <c r="P129" s="16"/>
    </row>
    <row r="130" spans="1:16">
      <c r="A130" s="4"/>
      <c r="B130" s="4"/>
      <c r="C130" s="8"/>
      <c r="D130" s="33"/>
      <c r="E130" s="8"/>
      <c r="F130" s="21"/>
      <c r="G130" s="21"/>
      <c r="H130" s="21"/>
      <c r="I130" s="21"/>
      <c r="J130" s="21"/>
      <c r="K130" s="21"/>
      <c r="L130" s="21"/>
      <c r="M130" s="21"/>
      <c r="N130" s="21"/>
      <c r="O130" s="22"/>
      <c r="P130" s="16"/>
    </row>
    <row r="131" spans="1:16">
      <c r="L131" s="9"/>
      <c r="M131" s="9"/>
    </row>
    <row r="132" spans="1:16">
      <c r="L132" s="9"/>
      <c r="M132" s="9"/>
    </row>
    <row r="133" spans="1:16">
      <c r="L133" s="9"/>
      <c r="M133" s="9"/>
    </row>
    <row r="134" spans="1:16">
      <c r="L134" s="9"/>
      <c r="M134" s="9"/>
    </row>
    <row r="135" spans="1:16">
      <c r="L135" s="9"/>
      <c r="M135" s="9"/>
    </row>
    <row r="136" spans="1:16">
      <c r="L136" s="9"/>
      <c r="M136" s="9"/>
    </row>
    <row r="137" spans="1:16">
      <c r="L137" s="9"/>
      <c r="M137" s="9"/>
    </row>
    <row r="138" spans="1:16">
      <c r="L138" s="9"/>
      <c r="M138" s="9"/>
    </row>
    <row r="139" spans="1:16">
      <c r="L139" s="9"/>
      <c r="M139" s="9"/>
    </row>
    <row r="140" spans="1:16">
      <c r="L140" s="9"/>
      <c r="M140" s="9"/>
    </row>
    <row r="141" spans="1:16">
      <c r="L141" s="9"/>
      <c r="M141" s="9"/>
    </row>
    <row r="142" spans="1:16">
      <c r="L142" s="9"/>
      <c r="M142" s="9"/>
    </row>
    <row r="143" spans="1:16">
      <c r="L143" s="9"/>
      <c r="M143" s="9"/>
    </row>
    <row r="144" spans="1:16">
      <c r="L144" s="9"/>
      <c r="M144" s="9"/>
    </row>
    <row r="145" spans="12:13">
      <c r="L145" s="9"/>
      <c r="M145" s="9"/>
    </row>
    <row r="146" spans="12:13">
      <c r="L146" s="9"/>
      <c r="M146" s="9"/>
    </row>
    <row r="147" spans="12:13">
      <c r="L147" s="9"/>
      <c r="M147" s="9"/>
    </row>
    <row r="148" spans="12:13">
      <c r="L148" s="9"/>
      <c r="M148" s="9"/>
    </row>
    <row r="149" spans="12:13">
      <c r="L149" s="9"/>
      <c r="M149" s="9"/>
    </row>
    <row r="150" spans="12:13">
      <c r="L150" s="9"/>
      <c r="M150" s="9"/>
    </row>
    <row r="151" spans="12:13">
      <c r="L151" s="9"/>
      <c r="M151" s="9"/>
    </row>
    <row r="152" spans="12:13">
      <c r="L152" s="9"/>
      <c r="M152" s="9"/>
    </row>
    <row r="153" spans="12:13">
      <c r="L153" s="9"/>
      <c r="M153" s="9"/>
    </row>
    <row r="154" spans="12:13">
      <c r="L154" s="9"/>
      <c r="M154" s="9"/>
    </row>
    <row r="155" spans="12:13">
      <c r="L155" s="9"/>
      <c r="M155" s="9"/>
    </row>
    <row r="156" spans="12:13">
      <c r="L156" s="9"/>
      <c r="M156" s="9"/>
    </row>
    <row r="157" spans="12:13">
      <c r="L157" s="9"/>
      <c r="M157" s="9"/>
    </row>
    <row r="158" spans="12:13">
      <c r="L158" s="9"/>
      <c r="M158" s="9"/>
    </row>
    <row r="159" spans="12:13">
      <c r="L159" s="9"/>
      <c r="M159" s="9"/>
    </row>
    <row r="160" spans="12:13">
      <c r="L160" s="9"/>
      <c r="M160" s="9"/>
    </row>
    <row r="161" spans="12:13">
      <c r="L161" s="9"/>
      <c r="M161" s="9"/>
    </row>
    <row r="162" spans="12:13">
      <c r="L162" s="9"/>
      <c r="M162" s="9"/>
    </row>
    <row r="163" spans="12:13">
      <c r="L163" s="9"/>
      <c r="M163" s="9"/>
    </row>
    <row r="164" spans="12:13">
      <c r="L164" s="9"/>
      <c r="M164" s="9"/>
    </row>
    <row r="165" spans="12:13">
      <c r="L165" s="9"/>
      <c r="M165" s="9"/>
    </row>
    <row r="166" spans="12:13">
      <c r="L166" s="9"/>
      <c r="M166" s="9"/>
    </row>
    <row r="167" spans="12:13">
      <c r="L167" s="9"/>
      <c r="M167" s="9"/>
    </row>
    <row r="168" spans="12:13">
      <c r="L168" s="9"/>
      <c r="M168" s="9"/>
    </row>
    <row r="169" spans="12:13">
      <c r="L169" s="9"/>
      <c r="M169" s="9"/>
    </row>
    <row r="170" spans="12:13">
      <c r="L170" s="9"/>
      <c r="M170" s="9"/>
    </row>
    <row r="171" spans="12:13">
      <c r="L171" s="9"/>
      <c r="M171" s="9"/>
    </row>
    <row r="172" spans="12:13">
      <c r="L172" s="9"/>
      <c r="M172" s="9"/>
    </row>
    <row r="173" spans="12:13">
      <c r="L173" s="9"/>
      <c r="M173" s="9"/>
    </row>
    <row r="174" spans="12:13">
      <c r="L174" s="9"/>
      <c r="M174" s="9"/>
    </row>
    <row r="175" spans="12:13">
      <c r="L175" s="9"/>
      <c r="M175" s="9"/>
    </row>
    <row r="176" spans="12:13">
      <c r="L176" s="9"/>
      <c r="M176" s="9"/>
    </row>
    <row r="177" spans="12:13">
      <c r="L177" s="9"/>
      <c r="M177" s="9"/>
    </row>
    <row r="178" spans="12:13">
      <c r="L178" s="9"/>
      <c r="M178" s="9"/>
    </row>
    <row r="179" spans="12:13">
      <c r="L179" s="9"/>
      <c r="M179" s="9"/>
    </row>
    <row r="180" spans="12:13">
      <c r="L180" s="9"/>
      <c r="M180" s="9"/>
    </row>
    <row r="181" spans="12:13">
      <c r="L181" s="9"/>
      <c r="M181" s="9"/>
    </row>
    <row r="182" spans="12:13">
      <c r="L182" s="9"/>
      <c r="M182" s="9"/>
    </row>
    <row r="183" spans="12:13">
      <c r="L183" s="9"/>
      <c r="M183" s="9"/>
    </row>
    <row r="184" spans="12:13">
      <c r="L184" s="9"/>
      <c r="M184" s="9"/>
    </row>
    <row r="185" spans="12:13">
      <c r="L185" s="9"/>
      <c r="M185" s="9"/>
    </row>
    <row r="186" spans="12:13">
      <c r="L186" s="9"/>
      <c r="M186" s="9"/>
    </row>
    <row r="187" spans="12:13">
      <c r="L187" s="9"/>
      <c r="M187" s="9"/>
    </row>
    <row r="188" spans="12:13">
      <c r="L188" s="9"/>
      <c r="M188" s="9"/>
    </row>
    <row r="189" spans="12:13">
      <c r="L189" s="9"/>
      <c r="M189" s="9"/>
    </row>
    <row r="190" spans="12:13">
      <c r="L190" s="9"/>
      <c r="M190" s="9"/>
    </row>
    <row r="191" spans="12:13">
      <c r="L191" s="9"/>
      <c r="M191" s="9"/>
    </row>
    <row r="192" spans="12:13">
      <c r="L192" s="9"/>
      <c r="M192" s="9"/>
    </row>
    <row r="193" spans="12:13">
      <c r="L193" s="9"/>
      <c r="M193" s="9"/>
    </row>
    <row r="194" spans="12:13">
      <c r="L194" s="9"/>
      <c r="M194" s="9"/>
    </row>
    <row r="195" spans="12:13">
      <c r="L195" s="9"/>
      <c r="M195" s="9"/>
    </row>
    <row r="196" spans="12:13">
      <c r="L196" s="9"/>
      <c r="M196" s="9"/>
    </row>
    <row r="197" spans="12:13">
      <c r="L197" s="9"/>
      <c r="M197" s="9"/>
    </row>
    <row r="198" spans="12:13">
      <c r="L198" s="9"/>
      <c r="M198" s="9"/>
    </row>
    <row r="199" spans="12:13">
      <c r="L199" s="9"/>
      <c r="M199" s="9"/>
    </row>
    <row r="200" spans="12:13">
      <c r="L200" s="9"/>
      <c r="M200" s="9"/>
    </row>
    <row r="201" spans="12:13">
      <c r="L201" s="9"/>
      <c r="M201" s="9"/>
    </row>
    <row r="202" spans="12:13">
      <c r="L202" s="9"/>
      <c r="M202" s="9"/>
    </row>
    <row r="203" spans="12:13">
      <c r="L203" s="9"/>
      <c r="M203" s="9"/>
    </row>
    <row r="204" spans="12:13">
      <c r="L204" s="9"/>
      <c r="M204" s="9"/>
    </row>
    <row r="205" spans="12:13">
      <c r="L205" s="9"/>
      <c r="M205" s="9"/>
    </row>
    <row r="206" spans="12:13">
      <c r="L206" s="9"/>
      <c r="M206" s="9"/>
    </row>
    <row r="207" spans="12:13">
      <c r="L207" s="9"/>
      <c r="M207" s="9"/>
    </row>
    <row r="208" spans="12:13">
      <c r="L208" s="9"/>
      <c r="M208" s="9"/>
    </row>
    <row r="209" spans="12:13">
      <c r="L209" s="9"/>
      <c r="M209" s="9"/>
    </row>
    <row r="210" spans="12:13">
      <c r="L210" s="9"/>
      <c r="M210" s="9"/>
    </row>
    <row r="211" spans="12:13">
      <c r="L211" s="9"/>
      <c r="M211" s="9"/>
    </row>
    <row r="212" spans="12:13">
      <c r="L212" s="9"/>
      <c r="M212" s="9"/>
    </row>
    <row r="213" spans="12:13">
      <c r="L213" s="9"/>
      <c r="M213" s="9"/>
    </row>
    <row r="214" spans="12:13">
      <c r="L214" s="9"/>
      <c r="M214" s="9"/>
    </row>
    <row r="215" spans="12:13">
      <c r="L215" s="9"/>
      <c r="M215" s="9"/>
    </row>
    <row r="216" spans="12:13">
      <c r="L216" s="9"/>
      <c r="M216" s="9"/>
    </row>
    <row r="217" spans="12:13">
      <c r="L217" s="9"/>
      <c r="M217" s="9"/>
    </row>
    <row r="218" spans="12:13">
      <c r="L218" s="9"/>
      <c r="M218" s="9"/>
    </row>
    <row r="219" spans="12:13">
      <c r="L219" s="9"/>
      <c r="M219" s="9"/>
    </row>
    <row r="220" spans="12:13">
      <c r="L220" s="9"/>
      <c r="M220" s="9"/>
    </row>
    <row r="221" spans="12:13">
      <c r="L221" s="9"/>
      <c r="M221" s="9"/>
    </row>
    <row r="222" spans="12:13">
      <c r="L222" s="9"/>
      <c r="M222" s="9"/>
    </row>
    <row r="223" spans="12:13">
      <c r="L223" s="9"/>
      <c r="M223" s="9"/>
    </row>
    <row r="224" spans="12:13">
      <c r="L224" s="9"/>
      <c r="M224" s="9"/>
    </row>
    <row r="225" spans="12:13">
      <c r="L225" s="9"/>
      <c r="M225" s="9"/>
    </row>
    <row r="226" spans="12:13">
      <c r="L226" s="9"/>
      <c r="M226" s="9"/>
    </row>
    <row r="227" spans="12:13">
      <c r="L227" s="9"/>
      <c r="M227" s="9"/>
    </row>
    <row r="228" spans="12:13">
      <c r="L228" s="9"/>
      <c r="M228" s="9"/>
    </row>
    <row r="229" spans="12:13">
      <c r="L229" s="9"/>
      <c r="M229" s="9"/>
    </row>
    <row r="230" spans="12:13">
      <c r="L230" s="9"/>
      <c r="M230" s="9"/>
    </row>
    <row r="231" spans="12:13">
      <c r="L231" s="9"/>
      <c r="M231" s="9"/>
    </row>
    <row r="232" spans="12:13">
      <c r="L232" s="9"/>
      <c r="M232" s="9"/>
    </row>
    <row r="233" spans="12:13">
      <c r="L233" s="9"/>
      <c r="M233" s="9"/>
    </row>
    <row r="234" spans="12:13">
      <c r="L234" s="9"/>
      <c r="M234" s="9"/>
    </row>
    <row r="235" spans="12:13">
      <c r="L235" s="9"/>
      <c r="M235" s="9"/>
    </row>
    <row r="236" spans="12:13">
      <c r="L236" s="9"/>
      <c r="M236" s="9"/>
    </row>
    <row r="237" spans="12:13">
      <c r="L237" s="9"/>
      <c r="M237" s="9"/>
    </row>
    <row r="238" spans="12:13">
      <c r="L238" s="9"/>
      <c r="M238" s="9"/>
    </row>
    <row r="239" spans="12:13">
      <c r="L239" s="9"/>
      <c r="M239" s="9"/>
    </row>
    <row r="240" spans="12:13">
      <c r="L240" s="9"/>
      <c r="M240" s="9"/>
    </row>
    <row r="241" spans="12:13">
      <c r="L241" s="9"/>
      <c r="M241" s="9"/>
    </row>
    <row r="242" spans="12:13">
      <c r="L242" s="9"/>
      <c r="M242" s="9"/>
    </row>
    <row r="243" spans="12:13">
      <c r="L243" s="9"/>
      <c r="M243" s="9"/>
    </row>
    <row r="244" spans="12:13">
      <c r="L244" s="9"/>
      <c r="M244" s="9"/>
    </row>
    <row r="245" spans="12:13">
      <c r="L245" s="9"/>
      <c r="M245" s="9"/>
    </row>
    <row r="246" spans="12:13">
      <c r="L246" s="9"/>
      <c r="M246" s="9"/>
    </row>
    <row r="247" spans="12:13">
      <c r="L247" s="9"/>
      <c r="M247" s="9"/>
    </row>
    <row r="248" spans="12:13">
      <c r="L248" s="9"/>
      <c r="M248" s="9"/>
    </row>
    <row r="249" spans="12:13">
      <c r="L249" s="9"/>
      <c r="M249" s="9"/>
    </row>
    <row r="250" spans="12:13">
      <c r="L250" s="9"/>
      <c r="M250" s="9"/>
    </row>
    <row r="251" spans="12:13">
      <c r="L251" s="9"/>
      <c r="M251" s="9"/>
    </row>
    <row r="252" spans="12:13">
      <c r="L252" s="9"/>
      <c r="M252" s="9"/>
    </row>
    <row r="253" spans="12:13">
      <c r="L253" s="9"/>
      <c r="M253" s="9"/>
    </row>
    <row r="254" spans="12:13">
      <c r="L254" s="9"/>
      <c r="M254" s="9"/>
    </row>
    <row r="255" spans="12:13">
      <c r="L255" s="9"/>
      <c r="M255" s="9"/>
    </row>
    <row r="256" spans="12:13">
      <c r="L256" s="9"/>
      <c r="M256" s="9"/>
    </row>
    <row r="257" spans="12:13">
      <c r="L257" s="9"/>
      <c r="M257" s="9"/>
    </row>
    <row r="258" spans="12:13">
      <c r="L258" s="9"/>
      <c r="M258" s="9"/>
    </row>
    <row r="259" spans="12:13">
      <c r="L259" s="9"/>
      <c r="M259" s="9"/>
    </row>
    <row r="260" spans="12:13">
      <c r="L260" s="9"/>
      <c r="M260" s="9"/>
    </row>
    <row r="261" spans="12:13">
      <c r="L261" s="9"/>
      <c r="M261" s="9"/>
    </row>
    <row r="262" spans="12:13">
      <c r="L262" s="9"/>
      <c r="M262" s="9"/>
    </row>
    <row r="263" spans="12:13">
      <c r="L263" s="9"/>
      <c r="M263" s="9"/>
    </row>
    <row r="264" spans="12:13">
      <c r="L264" s="9"/>
      <c r="M264" s="9"/>
    </row>
    <row r="265" spans="12:13">
      <c r="L265" s="9"/>
      <c r="M265" s="9"/>
    </row>
    <row r="266" spans="12:13">
      <c r="L266" s="9"/>
      <c r="M266" s="9"/>
    </row>
    <row r="267" spans="12:13">
      <c r="L267" s="9"/>
      <c r="M267" s="9"/>
    </row>
    <row r="268" spans="12:13">
      <c r="L268" s="9"/>
      <c r="M268" s="9"/>
    </row>
    <row r="269" spans="12:13">
      <c r="L269" s="9"/>
      <c r="M269" s="9"/>
    </row>
    <row r="270" spans="12:13">
      <c r="L270" s="9"/>
      <c r="M270" s="9"/>
    </row>
    <row r="271" spans="12:13">
      <c r="L271" s="9"/>
      <c r="M271" s="9"/>
    </row>
    <row r="272" spans="12:13">
      <c r="L272" s="9"/>
      <c r="M272" s="9"/>
    </row>
    <row r="273" spans="12:13">
      <c r="L273" s="9"/>
      <c r="M273" s="9"/>
    </row>
    <row r="274" spans="12:13">
      <c r="L274" s="9"/>
      <c r="M274" s="9"/>
    </row>
    <row r="275" spans="12:13">
      <c r="L275" s="9"/>
      <c r="M275" s="9"/>
    </row>
    <row r="276" spans="12:13">
      <c r="L276" s="9"/>
      <c r="M276" s="9"/>
    </row>
    <row r="277" spans="12:13">
      <c r="L277" s="9"/>
      <c r="M277" s="9"/>
    </row>
    <row r="278" spans="12:13">
      <c r="L278" s="9"/>
      <c r="M278" s="9"/>
    </row>
    <row r="279" spans="12:13">
      <c r="L279" s="9"/>
      <c r="M279" s="9"/>
    </row>
    <row r="280" spans="12:13">
      <c r="L280" s="9"/>
      <c r="M280" s="9"/>
    </row>
    <row r="281" spans="12:13">
      <c r="L281" s="9"/>
      <c r="M281" s="9"/>
    </row>
    <row r="282" spans="12:13">
      <c r="L282" s="9"/>
      <c r="M282" s="9"/>
    </row>
    <row r="283" spans="12:13">
      <c r="L283" s="9"/>
      <c r="M283" s="9"/>
    </row>
    <row r="284" spans="12:13">
      <c r="L284" s="9"/>
      <c r="M284" s="9"/>
    </row>
    <row r="285" spans="12:13">
      <c r="L285" s="9"/>
      <c r="M285" s="9"/>
    </row>
    <row r="286" spans="12:13">
      <c r="L286" s="9"/>
      <c r="M286" s="9"/>
    </row>
    <row r="287" spans="12:13">
      <c r="L287" s="9"/>
      <c r="M287" s="9"/>
    </row>
    <row r="288" spans="12:13">
      <c r="L288" s="9"/>
      <c r="M288" s="9"/>
    </row>
    <row r="289" spans="12:13">
      <c r="L289" s="9"/>
      <c r="M289" s="9"/>
    </row>
    <row r="290" spans="12:13">
      <c r="L290" s="9"/>
      <c r="M290" s="9"/>
    </row>
    <row r="291" spans="12:13">
      <c r="L291" s="9"/>
      <c r="M291" s="9"/>
    </row>
    <row r="292" spans="12:13">
      <c r="L292" s="9"/>
      <c r="M292" s="9"/>
    </row>
    <row r="293" spans="12:13">
      <c r="L293" s="9"/>
      <c r="M293" s="9"/>
    </row>
    <row r="294" spans="12:13">
      <c r="L294" s="9"/>
      <c r="M294" s="9"/>
    </row>
    <row r="295" spans="12:13">
      <c r="L295" s="9"/>
      <c r="M295" s="9"/>
    </row>
    <row r="296" spans="12:13">
      <c r="L296" s="9"/>
      <c r="M296" s="9"/>
    </row>
    <row r="297" spans="12:13">
      <c r="L297" s="9"/>
      <c r="M297" s="9"/>
    </row>
    <row r="298" spans="12:13">
      <c r="L298" s="9"/>
      <c r="M298" s="9"/>
    </row>
    <row r="299" spans="12:13">
      <c r="L299" s="9"/>
      <c r="M299" s="9"/>
    </row>
    <row r="300" spans="12:13">
      <c r="L300" s="9"/>
      <c r="M300" s="9"/>
    </row>
    <row r="301" spans="12:13">
      <c r="L301" s="9"/>
      <c r="M301" s="9"/>
    </row>
    <row r="302" spans="12:13">
      <c r="L302" s="9"/>
      <c r="M302" s="9"/>
    </row>
    <row r="303" spans="12:13">
      <c r="L303" s="9"/>
      <c r="M303" s="9"/>
    </row>
    <row r="304" spans="12:13">
      <c r="L304" s="9"/>
      <c r="M304" s="9"/>
    </row>
    <row r="305" spans="12:13">
      <c r="L305" s="9"/>
      <c r="M305" s="9"/>
    </row>
    <row r="306" spans="12:13">
      <c r="L306" s="9"/>
      <c r="M306" s="9"/>
    </row>
    <row r="307" spans="12:13">
      <c r="L307" s="9"/>
      <c r="M307" s="9"/>
    </row>
    <row r="308" spans="12:13">
      <c r="L308" s="9"/>
      <c r="M308" s="9"/>
    </row>
    <row r="309" spans="12:13">
      <c r="L309" s="9"/>
      <c r="M309" s="9"/>
    </row>
    <row r="310" spans="12:13">
      <c r="L310" s="9"/>
      <c r="M310" s="9"/>
    </row>
    <row r="311" spans="12:13">
      <c r="L311" s="9"/>
      <c r="M311" s="9"/>
    </row>
    <row r="312" spans="12:13">
      <c r="L312" s="9"/>
      <c r="M312" s="9"/>
    </row>
    <row r="313" spans="12:13">
      <c r="L313" s="9"/>
      <c r="M313" s="9"/>
    </row>
    <row r="314" spans="12:13">
      <c r="L314" s="9"/>
      <c r="M314" s="9"/>
    </row>
    <row r="315" spans="12:13">
      <c r="L315" s="9"/>
      <c r="M315" s="9"/>
    </row>
    <row r="316" spans="12:13">
      <c r="L316" s="9"/>
      <c r="M316" s="9"/>
    </row>
    <row r="317" spans="12:13">
      <c r="L317" s="9"/>
      <c r="M317" s="9"/>
    </row>
    <row r="318" spans="12:13">
      <c r="L318" s="9"/>
      <c r="M318" s="9"/>
    </row>
    <row r="319" spans="12:13">
      <c r="L319" s="9"/>
      <c r="M319" s="9"/>
    </row>
    <row r="320" spans="12:13">
      <c r="L320" s="9"/>
      <c r="M320" s="9"/>
    </row>
    <row r="321" spans="12:13">
      <c r="L321" s="9"/>
      <c r="M321" s="9"/>
    </row>
    <row r="322" spans="12:13">
      <c r="L322" s="9"/>
      <c r="M322" s="9"/>
    </row>
    <row r="323" spans="12:13">
      <c r="L323" s="9"/>
      <c r="M323" s="9"/>
    </row>
    <row r="324" spans="12:13">
      <c r="L324" s="9"/>
      <c r="M324" s="9"/>
    </row>
    <row r="325" spans="12:13">
      <c r="L325" s="9"/>
      <c r="M325" s="9"/>
    </row>
    <row r="326" spans="12:13">
      <c r="L326" s="9"/>
      <c r="M326" s="9"/>
    </row>
    <row r="327" spans="12:13">
      <c r="L327" s="9"/>
      <c r="M327" s="9"/>
    </row>
    <row r="328" spans="12:13">
      <c r="L328" s="9"/>
      <c r="M328" s="9"/>
    </row>
    <row r="329" spans="12:13">
      <c r="L329" s="9"/>
      <c r="M329" s="9"/>
    </row>
    <row r="330" spans="12:13">
      <c r="L330" s="9"/>
      <c r="M330" s="9"/>
    </row>
    <row r="331" spans="12:13">
      <c r="L331" s="9"/>
      <c r="M331" s="9"/>
    </row>
    <row r="332" spans="12:13">
      <c r="L332" s="9"/>
      <c r="M332" s="9"/>
    </row>
    <row r="333" spans="12:13">
      <c r="L333" s="9"/>
      <c r="M333" s="9"/>
    </row>
    <row r="334" spans="12:13">
      <c r="L334" s="9"/>
      <c r="M334" s="9"/>
    </row>
    <row r="335" spans="12:13">
      <c r="L335" s="9"/>
      <c r="M335" s="9"/>
    </row>
    <row r="336" spans="12:13">
      <c r="L336" s="9"/>
      <c r="M336" s="9"/>
    </row>
    <row r="337" spans="12:13">
      <c r="L337" s="9"/>
      <c r="M337" s="9"/>
    </row>
    <row r="338" spans="12:13">
      <c r="L338" s="9"/>
      <c r="M338" s="9"/>
    </row>
    <row r="339" spans="12:13">
      <c r="L339" s="9"/>
      <c r="M339" s="9"/>
    </row>
    <row r="340" spans="12:13">
      <c r="L340" s="9"/>
      <c r="M340" s="9"/>
    </row>
    <row r="341" spans="12:13">
      <c r="L341" s="9"/>
      <c r="M341" s="9"/>
    </row>
    <row r="342" spans="12:13">
      <c r="L342" s="9"/>
      <c r="M342" s="9"/>
    </row>
    <row r="343" spans="12:13">
      <c r="L343" s="9"/>
      <c r="M343" s="9"/>
    </row>
    <row r="344" spans="12:13">
      <c r="L344" s="9"/>
      <c r="M344" s="9"/>
    </row>
    <row r="345" spans="12:13">
      <c r="L345" s="9"/>
      <c r="M345" s="9"/>
    </row>
    <row r="346" spans="12:13">
      <c r="L346" s="9"/>
      <c r="M346" s="9"/>
    </row>
    <row r="347" spans="12:13">
      <c r="L347" s="9"/>
      <c r="M347" s="9"/>
    </row>
    <row r="348" spans="12:13">
      <c r="L348" s="9"/>
      <c r="M348" s="9"/>
    </row>
    <row r="349" spans="12:13">
      <c r="L349" s="9"/>
      <c r="M349" s="9"/>
    </row>
    <row r="350" spans="12:13">
      <c r="L350" s="9"/>
      <c r="M350" s="9"/>
    </row>
    <row r="351" spans="12:13">
      <c r="L351" s="9"/>
      <c r="M351" s="9"/>
    </row>
    <row r="352" spans="12:13">
      <c r="L352" s="9"/>
      <c r="M352" s="9"/>
    </row>
    <row r="353" spans="12:13">
      <c r="L353" s="9"/>
      <c r="M353" s="9"/>
    </row>
    <row r="354" spans="12:13">
      <c r="L354" s="9"/>
      <c r="M354" s="9"/>
    </row>
    <row r="355" spans="12:13">
      <c r="L355" s="9"/>
      <c r="M355" s="9"/>
    </row>
    <row r="356" spans="12:13">
      <c r="L356" s="9"/>
      <c r="M356" s="9"/>
    </row>
    <row r="357" spans="12:13">
      <c r="L357" s="9"/>
      <c r="M357" s="9"/>
    </row>
    <row r="358" spans="12:13">
      <c r="L358" s="9"/>
      <c r="M358" s="9"/>
    </row>
    <row r="359" spans="12:13">
      <c r="L359" s="9"/>
      <c r="M359" s="9"/>
    </row>
    <row r="360" spans="12:13">
      <c r="L360" s="9"/>
      <c r="M360" s="9"/>
    </row>
    <row r="361" spans="12:13">
      <c r="L361" s="9"/>
      <c r="M361" s="9"/>
    </row>
    <row r="362" spans="12:13">
      <c r="L362" s="9"/>
      <c r="M362" s="9"/>
    </row>
    <row r="363" spans="12:13">
      <c r="L363" s="9"/>
      <c r="M363" s="9"/>
    </row>
    <row r="364" spans="12:13">
      <c r="L364" s="9"/>
      <c r="M364" s="9"/>
    </row>
    <row r="365" spans="12:13">
      <c r="L365" s="9"/>
      <c r="M365" s="9"/>
    </row>
    <row r="366" spans="12:13">
      <c r="L366" s="9"/>
      <c r="M366" s="9"/>
    </row>
    <row r="367" spans="12:13">
      <c r="L367" s="9"/>
      <c r="M367" s="9"/>
    </row>
    <row r="368" spans="12:13">
      <c r="L368" s="9"/>
      <c r="M368" s="9"/>
    </row>
    <row r="369" spans="12:13">
      <c r="L369" s="9"/>
      <c r="M369" s="9"/>
    </row>
    <row r="370" spans="12:13">
      <c r="L370" s="9"/>
      <c r="M370" s="9"/>
    </row>
    <row r="371" spans="12:13">
      <c r="L371" s="9"/>
      <c r="M371" s="9"/>
    </row>
    <row r="372" spans="12:13">
      <c r="L372" s="9"/>
      <c r="M372" s="9"/>
    </row>
    <row r="373" spans="12:13">
      <c r="L373" s="9"/>
      <c r="M373" s="9"/>
    </row>
    <row r="374" spans="12:13">
      <c r="L374" s="9"/>
      <c r="M374" s="9"/>
    </row>
    <row r="375" spans="12:13">
      <c r="L375" s="9"/>
      <c r="M375" s="9"/>
    </row>
    <row r="376" spans="12:13">
      <c r="L376" s="9"/>
      <c r="M376" s="9"/>
    </row>
    <row r="377" spans="12:13">
      <c r="L377" s="9"/>
      <c r="M377" s="9"/>
    </row>
    <row r="378" spans="12:13">
      <c r="L378" s="9"/>
      <c r="M378" s="9"/>
    </row>
    <row r="379" spans="12:13">
      <c r="L379" s="9"/>
      <c r="M379" s="9"/>
    </row>
    <row r="380" spans="12:13">
      <c r="L380" s="9"/>
      <c r="M380" s="9"/>
    </row>
    <row r="381" spans="12:13">
      <c r="L381" s="9"/>
      <c r="M381" s="9"/>
    </row>
    <row r="382" spans="12:13">
      <c r="L382" s="9"/>
      <c r="M382" s="9"/>
    </row>
    <row r="383" spans="12:13">
      <c r="L383" s="9"/>
      <c r="M383" s="9"/>
    </row>
    <row r="384" spans="12:13">
      <c r="L384" s="9"/>
      <c r="M384" s="9"/>
    </row>
    <row r="385" spans="12:13">
      <c r="L385" s="9"/>
      <c r="M385" s="9"/>
    </row>
    <row r="386" spans="12:13">
      <c r="L386" s="9"/>
      <c r="M386" s="9"/>
    </row>
    <row r="387" spans="12:13">
      <c r="L387" s="9"/>
      <c r="M387" s="9"/>
    </row>
    <row r="388" spans="12:13">
      <c r="L388" s="9"/>
      <c r="M388" s="9"/>
    </row>
    <row r="389" spans="12:13">
      <c r="L389" s="9"/>
      <c r="M389" s="9"/>
    </row>
    <row r="390" spans="12:13">
      <c r="L390" s="9"/>
      <c r="M390" s="9"/>
    </row>
    <row r="391" spans="12:13">
      <c r="L391" s="9"/>
      <c r="M391" s="9"/>
    </row>
    <row r="392" spans="12:13">
      <c r="L392" s="9"/>
      <c r="M392" s="9"/>
    </row>
    <row r="393" spans="12:13">
      <c r="L393" s="9"/>
      <c r="M393" s="9"/>
    </row>
    <row r="394" spans="12:13">
      <c r="L394" s="9"/>
      <c r="M394" s="9"/>
    </row>
    <row r="395" spans="12:13">
      <c r="L395" s="9"/>
      <c r="M395" s="9"/>
    </row>
    <row r="396" spans="12:13">
      <c r="L396" s="9"/>
      <c r="M396" s="9"/>
    </row>
    <row r="397" spans="12:13">
      <c r="L397" s="9"/>
      <c r="M397" s="9"/>
    </row>
    <row r="398" spans="12:13">
      <c r="L398" s="9"/>
      <c r="M398" s="9"/>
    </row>
    <row r="399" spans="12:13">
      <c r="L399" s="9"/>
      <c r="M399" s="9"/>
    </row>
    <row r="400" spans="12:13">
      <c r="L400" s="9"/>
      <c r="M400" s="9"/>
    </row>
    <row r="401" spans="12:13">
      <c r="L401" s="9"/>
      <c r="M401" s="9"/>
    </row>
    <row r="402" spans="12:13">
      <c r="L402" s="9"/>
      <c r="M402" s="9"/>
    </row>
    <row r="403" spans="12:13">
      <c r="L403" s="9"/>
      <c r="M403" s="9"/>
    </row>
    <row r="404" spans="12:13">
      <c r="L404" s="9"/>
      <c r="M404" s="9"/>
    </row>
    <row r="405" spans="12:13">
      <c r="L405" s="9"/>
      <c r="M405" s="9"/>
    </row>
    <row r="406" spans="12:13">
      <c r="L406" s="9"/>
      <c r="M406" s="9"/>
    </row>
    <row r="407" spans="12:13">
      <c r="L407" s="9"/>
      <c r="M407" s="9"/>
    </row>
    <row r="408" spans="12:13">
      <c r="L408" s="9"/>
      <c r="M408" s="9"/>
    </row>
    <row r="409" spans="12:13">
      <c r="L409" s="9"/>
      <c r="M409" s="9"/>
    </row>
    <row r="410" spans="12:13">
      <c r="L410" s="9"/>
      <c r="M410" s="9"/>
    </row>
    <row r="411" spans="12:13">
      <c r="L411" s="9"/>
      <c r="M411" s="9"/>
    </row>
    <row r="412" spans="12:13">
      <c r="L412" s="9"/>
      <c r="M412" s="9"/>
    </row>
    <row r="413" spans="12:13">
      <c r="L413" s="9"/>
      <c r="M413" s="9"/>
    </row>
    <row r="414" spans="12:13">
      <c r="L414" s="9"/>
      <c r="M414" s="9"/>
    </row>
    <row r="415" spans="12:13">
      <c r="L415" s="9"/>
      <c r="M415" s="9"/>
    </row>
    <row r="416" spans="12:13">
      <c r="L416" s="9"/>
      <c r="M416" s="9"/>
    </row>
    <row r="417" spans="12:13">
      <c r="L417" s="9"/>
      <c r="M417" s="9"/>
    </row>
    <row r="418" spans="12:13">
      <c r="L418" s="9"/>
      <c r="M418" s="9"/>
    </row>
    <row r="419" spans="12:13">
      <c r="L419" s="9"/>
      <c r="M419" s="9"/>
    </row>
    <row r="420" spans="12:13">
      <c r="L420" s="9"/>
      <c r="M420" s="9"/>
    </row>
    <row r="421" spans="12:13">
      <c r="L421" s="9"/>
      <c r="M421" s="9"/>
    </row>
    <row r="422" spans="12:13">
      <c r="L422" s="9"/>
      <c r="M422" s="9"/>
    </row>
    <row r="423" spans="12:13">
      <c r="L423" s="9"/>
      <c r="M423" s="9"/>
    </row>
    <row r="424" spans="12:13">
      <c r="L424" s="9"/>
      <c r="M424" s="9"/>
    </row>
    <row r="425" spans="12:13">
      <c r="L425" s="9"/>
      <c r="M425" s="9"/>
    </row>
    <row r="426" spans="12:13">
      <c r="L426" s="9"/>
      <c r="M426" s="9"/>
    </row>
    <row r="427" spans="12:13">
      <c r="L427" s="9"/>
      <c r="M427" s="9"/>
    </row>
    <row r="428" spans="12:13">
      <c r="L428" s="9"/>
      <c r="M428" s="9"/>
    </row>
    <row r="429" spans="12:13">
      <c r="L429" s="9"/>
      <c r="M429" s="9"/>
    </row>
    <row r="430" spans="12:13">
      <c r="L430" s="9"/>
      <c r="M430" s="9"/>
    </row>
    <row r="431" spans="12:13">
      <c r="L431" s="9"/>
      <c r="M431" s="9"/>
    </row>
    <row r="432" spans="12:13">
      <c r="L432" s="9"/>
      <c r="M432" s="9"/>
    </row>
    <row r="433" spans="12:13">
      <c r="L433" s="9"/>
      <c r="M433" s="9"/>
    </row>
    <row r="434" spans="12:13">
      <c r="L434" s="9"/>
      <c r="M434" s="9"/>
    </row>
    <row r="435" spans="12:13">
      <c r="L435" s="9"/>
      <c r="M435" s="9"/>
    </row>
    <row r="436" spans="12:13">
      <c r="L436" s="9"/>
      <c r="M436" s="9"/>
    </row>
    <row r="437" spans="12:13">
      <c r="L437" s="9"/>
      <c r="M437" s="9"/>
    </row>
    <row r="438" spans="12:13">
      <c r="L438" s="9"/>
      <c r="M438" s="9"/>
    </row>
    <row r="439" spans="12:13">
      <c r="L439" s="9"/>
      <c r="M439" s="9"/>
    </row>
    <row r="440" spans="12:13">
      <c r="L440" s="9"/>
      <c r="M440" s="9"/>
    </row>
    <row r="441" spans="12:13">
      <c r="L441" s="9"/>
      <c r="M441" s="9"/>
    </row>
    <row r="442" spans="12:13">
      <c r="L442" s="9"/>
      <c r="M442" s="9"/>
    </row>
    <row r="443" spans="12:13">
      <c r="L443" s="9"/>
      <c r="M443" s="9"/>
    </row>
    <row r="444" spans="12:13">
      <c r="L444" s="9"/>
      <c r="M444" s="9"/>
    </row>
    <row r="445" spans="12:13">
      <c r="L445" s="9"/>
      <c r="M445" s="9"/>
    </row>
    <row r="446" spans="12:13">
      <c r="L446" s="9"/>
      <c r="M446" s="9"/>
    </row>
    <row r="447" spans="12:13">
      <c r="L447" s="9"/>
      <c r="M447" s="9"/>
    </row>
    <row r="448" spans="12:13">
      <c r="L448" s="9"/>
      <c r="M448" s="9"/>
    </row>
    <row r="449" spans="12:13">
      <c r="L449" s="9"/>
      <c r="M449" s="9"/>
    </row>
    <row r="450" spans="12:13">
      <c r="L450" s="9"/>
      <c r="M450" s="9"/>
    </row>
    <row r="451" spans="12:13">
      <c r="L451" s="9"/>
      <c r="M451" s="9"/>
    </row>
    <row r="452" spans="12:13">
      <c r="L452" s="9"/>
      <c r="M452" s="9"/>
    </row>
    <row r="453" spans="12:13">
      <c r="L453" s="9"/>
      <c r="M453" s="9"/>
    </row>
    <row r="454" spans="12:13">
      <c r="L454" s="9"/>
      <c r="M454" s="9"/>
    </row>
    <row r="455" spans="12:13">
      <c r="L455" s="9"/>
      <c r="M455" s="9"/>
    </row>
    <row r="456" spans="12:13">
      <c r="L456" s="9"/>
      <c r="M456" s="9"/>
    </row>
    <row r="457" spans="12:13">
      <c r="L457" s="9"/>
      <c r="M457" s="9"/>
    </row>
    <row r="458" spans="12:13">
      <c r="L458" s="9"/>
      <c r="M458" s="9"/>
    </row>
    <row r="459" spans="12:13">
      <c r="L459" s="9"/>
      <c r="M459" s="9"/>
    </row>
    <row r="460" spans="12:13">
      <c r="L460" s="9"/>
      <c r="M460" s="9"/>
    </row>
    <row r="461" spans="12:13">
      <c r="L461" s="9"/>
      <c r="M461" s="9"/>
    </row>
    <row r="462" spans="12:13">
      <c r="L462" s="9"/>
      <c r="M462" s="9"/>
    </row>
    <row r="463" spans="12:13">
      <c r="L463" s="9"/>
      <c r="M463" s="9"/>
    </row>
    <row r="464" spans="12:13">
      <c r="L464" s="9"/>
      <c r="M464" s="9"/>
    </row>
    <row r="465" spans="12:13">
      <c r="L465" s="9"/>
      <c r="M465" s="9"/>
    </row>
    <row r="466" spans="12:13">
      <c r="L466" s="9"/>
      <c r="M466" s="9"/>
    </row>
    <row r="467" spans="12:13">
      <c r="L467" s="9"/>
      <c r="M467" s="9"/>
    </row>
    <row r="468" spans="12:13">
      <c r="L468" s="9"/>
      <c r="M468" s="9"/>
    </row>
    <row r="469" spans="12:13">
      <c r="L469" s="9"/>
      <c r="M469" s="9"/>
    </row>
    <row r="470" spans="12:13">
      <c r="L470" s="9"/>
      <c r="M470" s="9"/>
    </row>
    <row r="471" spans="12:13">
      <c r="L471" s="9"/>
      <c r="M471" s="9"/>
    </row>
    <row r="472" spans="12:13">
      <c r="L472" s="9"/>
      <c r="M472" s="9"/>
    </row>
    <row r="473" spans="12:13">
      <c r="L473" s="9"/>
      <c r="M473" s="9"/>
    </row>
    <row r="474" spans="12:13">
      <c r="L474" s="9"/>
      <c r="M474" s="9"/>
    </row>
    <row r="475" spans="12:13">
      <c r="L475" s="9"/>
      <c r="M475" s="9"/>
    </row>
    <row r="476" spans="12:13">
      <c r="L476" s="9"/>
      <c r="M476" s="9"/>
    </row>
    <row r="477" spans="12:13">
      <c r="L477" s="9"/>
      <c r="M477" s="9"/>
    </row>
    <row r="478" spans="12:13">
      <c r="L478" s="9"/>
      <c r="M478" s="9"/>
    </row>
    <row r="479" spans="12:13">
      <c r="L479" s="9"/>
      <c r="M479" s="9"/>
    </row>
    <row r="480" spans="12:13">
      <c r="L480" s="9"/>
      <c r="M480" s="9"/>
    </row>
    <row r="481" spans="12:13">
      <c r="L481" s="9"/>
      <c r="M481" s="9"/>
    </row>
    <row r="482" spans="12:13">
      <c r="L482" s="9"/>
      <c r="M482" s="9"/>
    </row>
    <row r="483" spans="12:13">
      <c r="L483" s="9"/>
      <c r="M483" s="9"/>
    </row>
    <row r="484" spans="12:13">
      <c r="L484" s="9"/>
      <c r="M484" s="9"/>
    </row>
    <row r="485" spans="12:13">
      <c r="L485" s="9"/>
      <c r="M485" s="9"/>
    </row>
    <row r="486" spans="12:13">
      <c r="L486" s="9"/>
      <c r="M486" s="9"/>
    </row>
    <row r="487" spans="12:13">
      <c r="L487" s="9"/>
      <c r="M487" s="9"/>
    </row>
    <row r="488" spans="12:13">
      <c r="L488" s="9"/>
      <c r="M488" s="9"/>
    </row>
    <row r="489" spans="12:13">
      <c r="L489" s="9"/>
      <c r="M489" s="9"/>
    </row>
    <row r="490" spans="12:13">
      <c r="L490" s="9"/>
      <c r="M490" s="9"/>
    </row>
    <row r="491" spans="12:13">
      <c r="L491" s="9"/>
      <c r="M491" s="9"/>
    </row>
    <row r="492" spans="12:13">
      <c r="L492" s="9"/>
      <c r="M492" s="9"/>
    </row>
    <row r="493" spans="12:13">
      <c r="L493" s="9"/>
      <c r="M493" s="9"/>
    </row>
    <row r="494" spans="12:13">
      <c r="L494" s="9"/>
      <c r="M494" s="9"/>
    </row>
    <row r="495" spans="12:13">
      <c r="L495" s="9"/>
      <c r="M495" s="9"/>
    </row>
    <row r="496" spans="12:13">
      <c r="L496" s="9"/>
      <c r="M496" s="9"/>
    </row>
    <row r="497" spans="12:13">
      <c r="L497" s="9"/>
      <c r="M497" s="9"/>
    </row>
    <row r="498" spans="12:13">
      <c r="L498" s="9"/>
      <c r="M498" s="9"/>
    </row>
    <row r="499" spans="12:13">
      <c r="L499" s="9"/>
      <c r="M499" s="9"/>
    </row>
    <row r="500" spans="12:13">
      <c r="L500" s="9"/>
      <c r="M500" s="9"/>
    </row>
    <row r="501" spans="12:13">
      <c r="L501" s="9"/>
      <c r="M501" s="9"/>
    </row>
    <row r="502" spans="12:13">
      <c r="L502" s="9"/>
      <c r="M502" s="9"/>
    </row>
    <row r="503" spans="12:13">
      <c r="L503" s="9"/>
      <c r="M503" s="9"/>
    </row>
    <row r="504" spans="12:13">
      <c r="L504" s="9"/>
      <c r="M504" s="9"/>
    </row>
    <row r="505" spans="12:13">
      <c r="L505" s="9"/>
      <c r="M505" s="9"/>
    </row>
    <row r="506" spans="12:13">
      <c r="L506" s="9"/>
      <c r="M506" s="9"/>
    </row>
    <row r="507" spans="12:13">
      <c r="L507" s="9"/>
      <c r="M507" s="9"/>
    </row>
    <row r="508" spans="12:13">
      <c r="L508" s="9"/>
      <c r="M508" s="9"/>
    </row>
    <row r="509" spans="12:13">
      <c r="L509" s="9"/>
      <c r="M509" s="9"/>
    </row>
    <row r="510" spans="12:13">
      <c r="L510" s="9"/>
      <c r="M510" s="9"/>
    </row>
    <row r="511" spans="12:13">
      <c r="L511" s="9"/>
      <c r="M511" s="9"/>
    </row>
    <row r="512" spans="12:13">
      <c r="L512" s="9"/>
      <c r="M512" s="9"/>
    </row>
    <row r="513" spans="12:13">
      <c r="L513" s="9"/>
      <c r="M513" s="9"/>
    </row>
    <row r="514" spans="12:13">
      <c r="L514" s="9"/>
      <c r="M514" s="9"/>
    </row>
    <row r="515" spans="12:13">
      <c r="L515" s="9"/>
      <c r="M515" s="9"/>
    </row>
    <row r="516" spans="12:13">
      <c r="L516" s="9"/>
      <c r="M516" s="9"/>
    </row>
    <row r="517" spans="12:13">
      <c r="L517" s="9"/>
      <c r="M517" s="9"/>
    </row>
    <row r="518" spans="12:13">
      <c r="L518" s="9"/>
      <c r="M518" s="9"/>
    </row>
    <row r="519" spans="12:13">
      <c r="L519" s="9"/>
      <c r="M519" s="9"/>
    </row>
    <row r="520" spans="12:13">
      <c r="L520" s="9"/>
      <c r="M520" s="9"/>
    </row>
    <row r="521" spans="12:13">
      <c r="L521" s="9"/>
      <c r="M521" s="9"/>
    </row>
    <row r="522" spans="12:13">
      <c r="L522" s="9"/>
      <c r="M522" s="9"/>
    </row>
    <row r="523" spans="12:13">
      <c r="L523" s="9"/>
      <c r="M523" s="9"/>
    </row>
    <row r="524" spans="12:13">
      <c r="L524" s="9"/>
      <c r="M524" s="9"/>
    </row>
    <row r="525" spans="12:13">
      <c r="L525" s="9"/>
      <c r="M525" s="9"/>
    </row>
    <row r="526" spans="12:13">
      <c r="L526" s="9"/>
      <c r="M526" s="9"/>
    </row>
    <row r="527" spans="12:13">
      <c r="L527" s="9"/>
      <c r="M527" s="9"/>
    </row>
    <row r="528" spans="12:13">
      <c r="L528" s="9"/>
      <c r="M528" s="9"/>
    </row>
    <row r="529" spans="12:13">
      <c r="L529" s="9"/>
      <c r="M529" s="9"/>
    </row>
    <row r="530" spans="12:13">
      <c r="L530" s="9"/>
      <c r="M530" s="9"/>
    </row>
    <row r="531" spans="12:13">
      <c r="L531" s="9"/>
      <c r="M531" s="9"/>
    </row>
    <row r="532" spans="12:13">
      <c r="L532" s="9"/>
      <c r="M532" s="9"/>
    </row>
    <row r="533" spans="12:13">
      <c r="L533" s="9"/>
      <c r="M533" s="9"/>
    </row>
    <row r="534" spans="12:13">
      <c r="L534" s="9"/>
      <c r="M534" s="9"/>
    </row>
    <row r="535" spans="12:13">
      <c r="L535" s="9"/>
      <c r="M535" s="9"/>
    </row>
    <row r="536" spans="12:13">
      <c r="L536" s="9"/>
      <c r="M536" s="9"/>
    </row>
    <row r="537" spans="12:13">
      <c r="L537" s="9"/>
      <c r="M537" s="9"/>
    </row>
    <row r="538" spans="12:13">
      <c r="L538" s="9"/>
      <c r="M538" s="9"/>
    </row>
    <row r="539" spans="12:13">
      <c r="L539" s="9"/>
      <c r="M539" s="9"/>
    </row>
    <row r="540" spans="12:13">
      <c r="L540" s="9"/>
      <c r="M540" s="9"/>
    </row>
    <row r="541" spans="12:13">
      <c r="L541" s="9"/>
      <c r="M541" s="9"/>
    </row>
    <row r="542" spans="12:13">
      <c r="L542" s="9"/>
      <c r="M542" s="9"/>
    </row>
    <row r="543" spans="12:13">
      <c r="L543" s="9"/>
      <c r="M543" s="9"/>
    </row>
    <row r="544" spans="12:13">
      <c r="L544" s="9"/>
      <c r="M544" s="9"/>
    </row>
    <row r="545" spans="12:13">
      <c r="L545" s="9"/>
      <c r="M545" s="9"/>
    </row>
    <row r="546" spans="12:13">
      <c r="L546" s="9"/>
      <c r="M546" s="9"/>
    </row>
    <row r="547" spans="12:13">
      <c r="L547" s="9"/>
      <c r="M547" s="9"/>
    </row>
    <row r="548" spans="12:13">
      <c r="L548" s="9"/>
      <c r="M548" s="9"/>
    </row>
    <row r="549" spans="12:13">
      <c r="L549" s="9"/>
      <c r="M549" s="9"/>
    </row>
    <row r="550" spans="12:13">
      <c r="L550" s="9"/>
      <c r="M550" s="9"/>
    </row>
    <row r="551" spans="12:13">
      <c r="L551" s="9"/>
      <c r="M551" s="9"/>
    </row>
    <row r="552" spans="12:13">
      <c r="L552" s="9"/>
      <c r="M552" s="9"/>
    </row>
    <row r="553" spans="12:13">
      <c r="L553" s="9"/>
      <c r="M553" s="9"/>
    </row>
    <row r="554" spans="12:13">
      <c r="L554" s="9"/>
      <c r="M554" s="9"/>
    </row>
    <row r="555" spans="12:13">
      <c r="L555" s="9"/>
      <c r="M555" s="9"/>
    </row>
    <row r="556" spans="12:13">
      <c r="L556" s="9"/>
      <c r="M556" s="9"/>
    </row>
    <row r="557" spans="12:13">
      <c r="L557" s="9"/>
      <c r="M557" s="9"/>
    </row>
    <row r="558" spans="12:13">
      <c r="L558" s="9"/>
      <c r="M558" s="9"/>
    </row>
    <row r="559" spans="12:13">
      <c r="L559" s="9"/>
      <c r="M559" s="9"/>
    </row>
    <row r="560" spans="12:13">
      <c r="L560" s="9"/>
      <c r="M560" s="9"/>
    </row>
    <row r="561" spans="12:13">
      <c r="L561" s="9"/>
      <c r="M561" s="9"/>
    </row>
    <row r="562" spans="12:13">
      <c r="L562" s="9"/>
      <c r="M562" s="9"/>
    </row>
    <row r="563" spans="12:13">
      <c r="L563" s="9"/>
      <c r="M563" s="9"/>
    </row>
    <row r="564" spans="12:13">
      <c r="L564" s="9"/>
      <c r="M564" s="9"/>
    </row>
    <row r="565" spans="12:13">
      <c r="L565" s="9"/>
      <c r="M565" s="9"/>
    </row>
    <row r="566" spans="12:13">
      <c r="L566" s="9"/>
      <c r="M566" s="9"/>
    </row>
    <row r="567" spans="12:13">
      <c r="L567" s="9"/>
      <c r="M567" s="9"/>
    </row>
    <row r="568" spans="12:13">
      <c r="L568" s="9"/>
      <c r="M568" s="9"/>
    </row>
    <row r="569" spans="12:13">
      <c r="L569" s="9"/>
      <c r="M569" s="9"/>
    </row>
    <row r="570" spans="12:13">
      <c r="L570" s="9"/>
      <c r="M570" s="9"/>
    </row>
    <row r="571" spans="12:13">
      <c r="L571" s="9"/>
      <c r="M571" s="9"/>
    </row>
    <row r="572" spans="12:13">
      <c r="L572" s="9"/>
      <c r="M572" s="9"/>
    </row>
    <row r="573" spans="12:13">
      <c r="L573" s="9"/>
      <c r="M573" s="9"/>
    </row>
    <row r="574" spans="12:13">
      <c r="L574" s="9"/>
      <c r="M574" s="9"/>
    </row>
    <row r="575" spans="12:13">
      <c r="L575" s="9"/>
      <c r="M575" s="9"/>
    </row>
    <row r="576" spans="12:13">
      <c r="L576" s="9"/>
      <c r="M576" s="9"/>
    </row>
    <row r="577" spans="12:13">
      <c r="L577" s="9"/>
      <c r="M577" s="9"/>
    </row>
    <row r="578" spans="12:13">
      <c r="L578" s="9"/>
      <c r="M578" s="9"/>
    </row>
    <row r="579" spans="12:13">
      <c r="L579" s="9"/>
      <c r="M579" s="9"/>
    </row>
    <row r="580" spans="12:13">
      <c r="L580" s="9"/>
      <c r="M580" s="9"/>
    </row>
    <row r="581" spans="12:13">
      <c r="L581" s="9"/>
      <c r="M581" s="9"/>
    </row>
    <row r="582" spans="12:13">
      <c r="L582" s="9"/>
      <c r="M582" s="9"/>
    </row>
    <row r="583" spans="12:13">
      <c r="L583" s="9"/>
      <c r="M583" s="9"/>
    </row>
    <row r="584" spans="12:13">
      <c r="L584" s="9"/>
      <c r="M584" s="9"/>
    </row>
    <row r="585" spans="12:13">
      <c r="L585" s="9"/>
      <c r="M585" s="9"/>
    </row>
    <row r="586" spans="12:13">
      <c r="M586" s="9"/>
    </row>
    <row r="587" spans="12:13">
      <c r="M587" s="9"/>
    </row>
    <row r="588" spans="12:13">
      <c r="M588" s="9"/>
    </row>
    <row r="589" spans="12:13">
      <c r="M589" s="9"/>
    </row>
    <row r="590" spans="12:13">
      <c r="M590" s="9"/>
    </row>
    <row r="591" spans="12:13">
      <c r="M591" s="9"/>
    </row>
    <row r="592" spans="12:13">
      <c r="M592" s="9"/>
    </row>
    <row r="593" spans="13:13">
      <c r="M593" s="9"/>
    </row>
    <row r="594" spans="13:13">
      <c r="M594" s="9"/>
    </row>
    <row r="595" spans="13:13">
      <c r="M595" s="9"/>
    </row>
    <row r="596" spans="13:13">
      <c r="M596" s="9"/>
    </row>
    <row r="597" spans="13:13">
      <c r="M597" s="9"/>
    </row>
    <row r="598" spans="13:13">
      <c r="M598" s="9"/>
    </row>
    <row r="599" spans="13:13">
      <c r="M599" s="9"/>
    </row>
    <row r="600" spans="13:13">
      <c r="M600" s="9"/>
    </row>
    <row r="601" spans="13:13">
      <c r="M601" s="9"/>
    </row>
    <row r="602" spans="13:13">
      <c r="M602" s="9"/>
    </row>
    <row r="603" spans="13:13">
      <c r="M603" s="9"/>
    </row>
    <row r="604" spans="13:13">
      <c r="M604" s="9"/>
    </row>
    <row r="605" spans="13:13">
      <c r="M605" s="9"/>
    </row>
    <row r="606" spans="13:13">
      <c r="M606" s="9"/>
    </row>
    <row r="607" spans="13:13">
      <c r="M607" s="9"/>
    </row>
    <row r="608" spans="13:13">
      <c r="M608" s="9"/>
    </row>
    <row r="609" spans="13:13">
      <c r="M609" s="9"/>
    </row>
    <row r="610" spans="13:13">
      <c r="M610" s="9"/>
    </row>
    <row r="611" spans="13:13">
      <c r="M611" s="9"/>
    </row>
    <row r="612" spans="13:13">
      <c r="M612" s="9"/>
    </row>
    <row r="613" spans="13:13">
      <c r="M613" s="9"/>
    </row>
    <row r="614" spans="13:13">
      <c r="M614" s="9"/>
    </row>
    <row r="615" spans="13:13">
      <c r="M615" s="9"/>
    </row>
    <row r="616" spans="13:13">
      <c r="M616" s="9"/>
    </row>
    <row r="617" spans="13:13">
      <c r="M617" s="9"/>
    </row>
    <row r="618" spans="13:13">
      <c r="M618" s="9"/>
    </row>
    <row r="619" spans="13:13">
      <c r="M619" s="9"/>
    </row>
    <row r="620" spans="13:13">
      <c r="M620" s="9"/>
    </row>
    <row r="621" spans="13:13">
      <c r="M621" s="9"/>
    </row>
    <row r="622" spans="13:13">
      <c r="M622" s="9"/>
    </row>
    <row r="623" spans="13:13">
      <c r="M623" s="9"/>
    </row>
    <row r="624" spans="13:13">
      <c r="M624" s="9"/>
    </row>
    <row r="625" spans="13:13">
      <c r="M625" s="9"/>
    </row>
    <row r="626" spans="13:13">
      <c r="M626" s="9"/>
    </row>
    <row r="627" spans="13:13">
      <c r="M627" s="9"/>
    </row>
    <row r="628" spans="13:13">
      <c r="M628" s="9"/>
    </row>
    <row r="629" spans="13:13">
      <c r="M629" s="9"/>
    </row>
    <row r="630" spans="13:13">
      <c r="M630" s="9"/>
    </row>
    <row r="631" spans="13:13">
      <c r="M631" s="9"/>
    </row>
    <row r="632" spans="13:13">
      <c r="M632" s="9"/>
    </row>
    <row r="633" spans="13:13">
      <c r="M633" s="9"/>
    </row>
    <row r="634" spans="13:13">
      <c r="M634" s="9"/>
    </row>
    <row r="635" spans="13:13">
      <c r="M635" s="9"/>
    </row>
    <row r="636" spans="13:13">
      <c r="M636" s="9"/>
    </row>
    <row r="637" spans="13:13">
      <c r="M637" s="9"/>
    </row>
    <row r="638" spans="13:13">
      <c r="M638" s="9"/>
    </row>
    <row r="639" spans="13:13">
      <c r="M639" s="9"/>
    </row>
    <row r="640" spans="13:13">
      <c r="M640" s="9"/>
    </row>
    <row r="641" spans="13:13">
      <c r="M641" s="9"/>
    </row>
    <row r="642" spans="13:13">
      <c r="M642" s="9"/>
    </row>
    <row r="643" spans="13:13">
      <c r="M643" s="9"/>
    </row>
    <row r="644" spans="13:13">
      <c r="M644" s="9"/>
    </row>
    <row r="645" spans="13:13">
      <c r="M645" s="9"/>
    </row>
    <row r="646" spans="13:13">
      <c r="M646" s="9"/>
    </row>
    <row r="647" spans="13:13">
      <c r="M647" s="9"/>
    </row>
    <row r="648" spans="13:13">
      <c r="M648" s="9"/>
    </row>
    <row r="649" spans="13:13">
      <c r="M649" s="9"/>
    </row>
    <row r="650" spans="13:13">
      <c r="M650" s="9"/>
    </row>
    <row r="651" spans="13:13">
      <c r="M651" s="9"/>
    </row>
    <row r="652" spans="13:13">
      <c r="M652" s="9"/>
    </row>
    <row r="653" spans="13:13">
      <c r="M653" s="9"/>
    </row>
    <row r="654" spans="13:13">
      <c r="M654" s="9"/>
    </row>
    <row r="655" spans="13:13">
      <c r="M655" s="9"/>
    </row>
    <row r="656" spans="13:13">
      <c r="M656" s="9"/>
    </row>
    <row r="657" spans="13:13">
      <c r="M657" s="9"/>
    </row>
    <row r="658" spans="13:13">
      <c r="M658" s="9"/>
    </row>
    <row r="659" spans="13:13">
      <c r="M659" s="9"/>
    </row>
    <row r="660" spans="13:13">
      <c r="M660" s="9"/>
    </row>
    <row r="661" spans="13:13">
      <c r="M661" s="9"/>
    </row>
    <row r="662" spans="13:13">
      <c r="M662" s="9"/>
    </row>
    <row r="663" spans="13:13">
      <c r="M663" s="9"/>
    </row>
    <row r="664" spans="13:13">
      <c r="M664" s="9"/>
    </row>
    <row r="665" spans="13:13">
      <c r="M665" s="9"/>
    </row>
    <row r="666" spans="13:13">
      <c r="M666" s="9"/>
    </row>
    <row r="667" spans="13:13">
      <c r="M667" s="9"/>
    </row>
    <row r="668" spans="13:13">
      <c r="M668" s="9"/>
    </row>
    <row r="669" spans="13:13">
      <c r="M669" s="9"/>
    </row>
    <row r="670" spans="13:13">
      <c r="M670" s="9"/>
    </row>
    <row r="671" spans="13:13">
      <c r="M671" s="9"/>
    </row>
    <row r="672" spans="13:13">
      <c r="M672" s="9"/>
    </row>
    <row r="673" spans="13:13">
      <c r="M673" s="9"/>
    </row>
    <row r="674" spans="13:13">
      <c r="M674" s="9"/>
    </row>
    <row r="675" spans="13:13">
      <c r="M675" s="9"/>
    </row>
    <row r="676" spans="13:13">
      <c r="M676" s="9"/>
    </row>
    <row r="677" spans="13:13">
      <c r="M677" s="9"/>
    </row>
    <row r="678" spans="13:13">
      <c r="M678" s="9"/>
    </row>
    <row r="679" spans="13:13">
      <c r="M679" s="9"/>
    </row>
    <row r="680" spans="13:13">
      <c r="M680" s="9"/>
    </row>
    <row r="681" spans="13:13">
      <c r="M681" s="9"/>
    </row>
    <row r="682" spans="13:13">
      <c r="M682" s="9"/>
    </row>
    <row r="683" spans="13:13">
      <c r="M683" s="9"/>
    </row>
    <row r="684" spans="13:13">
      <c r="M684" s="9"/>
    </row>
    <row r="685" spans="13:13">
      <c r="M685" s="9"/>
    </row>
    <row r="686" spans="13:13">
      <c r="M686" s="9"/>
    </row>
    <row r="687" spans="13:13">
      <c r="M687" s="9"/>
    </row>
    <row r="688" spans="13:13">
      <c r="M688" s="9"/>
    </row>
    <row r="689" spans="13:13">
      <c r="M689" s="9"/>
    </row>
    <row r="690" spans="13:13">
      <c r="M690" s="9"/>
    </row>
    <row r="691" spans="13:13">
      <c r="M691" s="9"/>
    </row>
    <row r="692" spans="13:13">
      <c r="M692" s="9"/>
    </row>
    <row r="693" spans="13:13">
      <c r="M693" s="9"/>
    </row>
    <row r="694" spans="13:13">
      <c r="M694" s="9"/>
    </row>
    <row r="695" spans="13:13">
      <c r="M695" s="9"/>
    </row>
    <row r="696" spans="13:13">
      <c r="M696" s="9"/>
    </row>
    <row r="697" spans="13:13">
      <c r="M697" s="9"/>
    </row>
    <row r="698" spans="13:13">
      <c r="M698" s="9"/>
    </row>
    <row r="699" spans="13:13">
      <c r="M699" s="9"/>
    </row>
    <row r="700" spans="13:13">
      <c r="M700" s="9"/>
    </row>
    <row r="701" spans="13:13">
      <c r="M701" s="9"/>
    </row>
    <row r="702" spans="13:13">
      <c r="M702" s="9"/>
    </row>
    <row r="703" spans="13:13">
      <c r="M703" s="9"/>
    </row>
    <row r="704" spans="13:13">
      <c r="M704" s="9"/>
    </row>
    <row r="705" spans="13:13">
      <c r="M705" s="9"/>
    </row>
    <row r="706" spans="13:13">
      <c r="M706" s="9"/>
    </row>
    <row r="707" spans="13:13">
      <c r="M707" s="9"/>
    </row>
    <row r="708" spans="13:13">
      <c r="M708" s="9"/>
    </row>
    <row r="709" spans="13:13">
      <c r="M709" s="9"/>
    </row>
    <row r="710" spans="13:13">
      <c r="M710" s="9"/>
    </row>
    <row r="711" spans="13:13">
      <c r="M711" s="9"/>
    </row>
    <row r="712" spans="13:13">
      <c r="M712" s="9"/>
    </row>
    <row r="713" spans="13:13">
      <c r="M713" s="9"/>
    </row>
    <row r="714" spans="13:13">
      <c r="M714" s="9"/>
    </row>
    <row r="715" spans="13:13">
      <c r="M715" s="9"/>
    </row>
    <row r="716" spans="13:13">
      <c r="M716" s="9"/>
    </row>
    <row r="717" spans="13:13">
      <c r="M717" s="9"/>
    </row>
    <row r="718" spans="13:13">
      <c r="M718" s="9"/>
    </row>
    <row r="719" spans="13:13">
      <c r="M719" s="9"/>
    </row>
    <row r="720" spans="13:13">
      <c r="M720" s="9"/>
    </row>
    <row r="721" spans="13:13">
      <c r="M721" s="9"/>
    </row>
    <row r="722" spans="13:13">
      <c r="M722" s="9"/>
    </row>
    <row r="723" spans="13:13">
      <c r="M723" s="9"/>
    </row>
    <row r="724" spans="13:13">
      <c r="M724" s="9"/>
    </row>
    <row r="725" spans="13:13">
      <c r="M725" s="9"/>
    </row>
    <row r="726" spans="13:13">
      <c r="M726" s="9"/>
    </row>
    <row r="727" spans="13:13">
      <c r="M727" s="9"/>
    </row>
    <row r="728" spans="13:13">
      <c r="M728" s="9"/>
    </row>
    <row r="729" spans="13:13">
      <c r="M729" s="9"/>
    </row>
    <row r="730" spans="13:13">
      <c r="M730" s="9"/>
    </row>
    <row r="731" spans="13:13">
      <c r="M731" s="9"/>
    </row>
    <row r="732" spans="13:13">
      <c r="M732" s="9"/>
    </row>
    <row r="733" spans="13:13">
      <c r="M733" s="9"/>
    </row>
    <row r="734" spans="13:13">
      <c r="M734" s="9"/>
    </row>
    <row r="735" spans="13:13">
      <c r="M735" s="9"/>
    </row>
    <row r="736" spans="13:13">
      <c r="M736" s="9"/>
    </row>
    <row r="737" spans="13:13">
      <c r="M737" s="9"/>
    </row>
    <row r="738" spans="13:13">
      <c r="M738" s="9"/>
    </row>
    <row r="739" spans="13:13">
      <c r="M739" s="9"/>
    </row>
    <row r="740" spans="13:13">
      <c r="M740" s="9"/>
    </row>
    <row r="741" spans="13:13">
      <c r="M741" s="9"/>
    </row>
    <row r="742" spans="13:13">
      <c r="M742" s="9"/>
    </row>
    <row r="743" spans="13:13">
      <c r="M743" s="9"/>
    </row>
    <row r="744" spans="13:13">
      <c r="M744" s="9"/>
    </row>
    <row r="745" spans="13:13">
      <c r="M745" s="9"/>
    </row>
    <row r="746" spans="13:13">
      <c r="M746" s="9"/>
    </row>
    <row r="747" spans="13:13">
      <c r="M747" s="9"/>
    </row>
    <row r="748" spans="13:13">
      <c r="M748" s="9"/>
    </row>
    <row r="749" spans="13:13">
      <c r="M749" s="9"/>
    </row>
    <row r="750" spans="13:13">
      <c r="M750" s="9"/>
    </row>
    <row r="751" spans="13:13">
      <c r="M751" s="9"/>
    </row>
    <row r="752" spans="13:13">
      <c r="M752" s="9"/>
    </row>
    <row r="753" spans="13:13">
      <c r="M753" s="9"/>
    </row>
    <row r="754" spans="13:13">
      <c r="M754" s="9"/>
    </row>
    <row r="755" spans="13:13">
      <c r="M755" s="9"/>
    </row>
    <row r="756" spans="13:13">
      <c r="M756" s="9"/>
    </row>
    <row r="757" spans="13:13">
      <c r="M757" s="9"/>
    </row>
    <row r="758" spans="13:13">
      <c r="M758" s="9"/>
    </row>
    <row r="759" spans="13:13">
      <c r="M759" s="9"/>
    </row>
    <row r="760" spans="13:13">
      <c r="M760" s="9"/>
    </row>
    <row r="761" spans="13:13">
      <c r="M761" s="9"/>
    </row>
    <row r="762" spans="13:13">
      <c r="M762" s="9"/>
    </row>
    <row r="763" spans="13:13">
      <c r="M763" s="9"/>
    </row>
    <row r="764" spans="13:13">
      <c r="M764" s="9"/>
    </row>
    <row r="765" spans="13:13">
      <c r="M765" s="9"/>
    </row>
    <row r="766" spans="13:13">
      <c r="M766" s="9"/>
    </row>
    <row r="767" spans="13:13">
      <c r="M767" s="9"/>
    </row>
    <row r="768" spans="13:13">
      <c r="M768" s="9"/>
    </row>
    <row r="769" spans="13:13">
      <c r="M769" s="9"/>
    </row>
    <row r="770" spans="13:13">
      <c r="M770" s="9"/>
    </row>
    <row r="771" spans="13:13">
      <c r="M771" s="9"/>
    </row>
    <row r="772" spans="13:13">
      <c r="M772" s="9"/>
    </row>
    <row r="773" spans="13:13">
      <c r="M773" s="9"/>
    </row>
    <row r="774" spans="13:13">
      <c r="M774" s="9"/>
    </row>
    <row r="775" spans="13:13">
      <c r="M775" s="9"/>
    </row>
    <row r="776" spans="13:13">
      <c r="M776" s="9"/>
    </row>
    <row r="777" spans="13:13">
      <c r="M777" s="9"/>
    </row>
    <row r="778" spans="13:13">
      <c r="M778" s="9"/>
    </row>
    <row r="779" spans="13:13">
      <c r="M779" s="9"/>
    </row>
    <row r="780" spans="13:13">
      <c r="M780" s="9"/>
    </row>
    <row r="781" spans="13:13">
      <c r="M781" s="9"/>
    </row>
    <row r="782" spans="13:13">
      <c r="M782" s="9"/>
    </row>
    <row r="783" spans="13:13">
      <c r="M783" s="9"/>
    </row>
    <row r="784" spans="13:13">
      <c r="M784" s="9"/>
    </row>
    <row r="785" spans="13:13">
      <c r="M785" s="9"/>
    </row>
    <row r="786" spans="13:13">
      <c r="M786" s="9"/>
    </row>
    <row r="787" spans="13:13">
      <c r="M787" s="9"/>
    </row>
    <row r="788" spans="13:13">
      <c r="M788" s="9"/>
    </row>
    <row r="789" spans="13:13">
      <c r="M789" s="9"/>
    </row>
    <row r="790" spans="13:13">
      <c r="M790" s="9"/>
    </row>
    <row r="791" spans="13:13">
      <c r="M791" s="9"/>
    </row>
    <row r="792" spans="13:13">
      <c r="M792" s="9"/>
    </row>
    <row r="793" spans="13:13">
      <c r="M793" s="9"/>
    </row>
    <row r="794" spans="13:13">
      <c r="M794" s="9"/>
    </row>
    <row r="795" spans="13:13">
      <c r="M795" s="9"/>
    </row>
  </sheetData>
  <sortState xmlns:xlrd2="http://schemas.microsoft.com/office/spreadsheetml/2017/richdata2" ref="A2:XFB795">
    <sortCondition ref="C2:C795"/>
  </sortState>
  <pageMargins left="0.74803149606299213" right="0.74803149606299213" top="1.2795275590551181" bottom="1.2795275590551181" header="0.98385826771653528" footer="0.98385826771653528"/>
  <pageSetup paperSize="9" fitToWidth="0" fitToHeight="0" pageOrder="overThenDown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2"/>
  <sheetViews>
    <sheetView workbookViewId="0">
      <selection activeCell="B12" sqref="B12"/>
    </sheetView>
  </sheetViews>
  <sheetFormatPr baseColWidth="10" defaultRowHeight="15.75"/>
  <cols>
    <col min="1" max="1" width="44.875" style="3" bestFit="1" customWidth="1"/>
    <col min="2" max="2" width="21.375" style="3" customWidth="1"/>
    <col min="3" max="1023" width="10.25" style="3" customWidth="1"/>
    <col min="1024" max="16384" width="11" style="3"/>
  </cols>
  <sheetData>
    <row r="2" spans="1:2">
      <c r="A2" s="5" t="s">
        <v>198</v>
      </c>
      <c r="B2" s="29">
        <f>COUNTA(Clients!A2:A130)</f>
        <v>104</v>
      </c>
    </row>
    <row r="3" spans="1:2">
      <c r="B3" s="12"/>
    </row>
    <row r="4" spans="1:2">
      <c r="A4" s="5" t="s">
        <v>379</v>
      </c>
      <c r="B4" s="30">
        <f>SUM(Clients!M2:M130)</f>
        <v>37466.410000000018</v>
      </c>
    </row>
    <row r="5" spans="1:2">
      <c r="B5" s="12"/>
    </row>
    <row r="6" spans="1:2">
      <c r="A6" s="5" t="s">
        <v>380</v>
      </c>
      <c r="B6" s="29">
        <f>COUNTA(Clients!L2:L130)</f>
        <v>34</v>
      </c>
    </row>
    <row r="7" spans="1:2">
      <c r="B7" s="12"/>
    </row>
    <row r="8" spans="1:2">
      <c r="A8" s="5" t="s">
        <v>199</v>
      </c>
      <c r="B8" s="29">
        <f>COUNTIF(Clients!E2:E130,"CARPENTRAS")</f>
        <v>7</v>
      </c>
    </row>
    <row r="9" spans="1:2">
      <c r="B9" s="12"/>
    </row>
    <row r="10" spans="1:2">
      <c r="A10" s="5" t="s">
        <v>200</v>
      </c>
      <c r="B10" s="29">
        <f>COUNTIF(Clients!D2:D130,"&gt;=84000")-COUNTIF(Clients!D2:D130,"&gt;=85000")</f>
        <v>68</v>
      </c>
    </row>
    <row r="11" spans="1:2">
      <c r="B11" s="12"/>
    </row>
    <row r="12" spans="1:2">
      <c r="A12" s="5" t="s">
        <v>381</v>
      </c>
      <c r="B12" s="30">
        <f>(SUMIF(Clients!D2:D130,"&gt;=13000",Clients!N2:N130)-SUMIF(Clients!D2:D130,"&gt;=14000",Clients!N2:N130))/(COUNTIF(Clients!D2:D130,"&gt;=13000")-COUNTIF(Clients!D2:D130,"&gt;=14000"))</f>
        <v>499.09300000000076</v>
      </c>
    </row>
  </sheetData>
  <pageMargins left="0.74803149606299213" right="0.74803149606299213" top="1.2795275590551181" bottom="1.2795275590551181" header="0.98385826771653528" footer="0.98385826771653528"/>
  <pageSetup paperSize="0" fitToWidth="0" fitToHeight="0" pageOrder="overThenDown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48576"/>
  <sheetViews>
    <sheetView workbookViewId="0">
      <selection activeCell="B25" sqref="B25"/>
    </sheetView>
  </sheetViews>
  <sheetFormatPr baseColWidth="10" defaultRowHeight="14.85" customHeight="1"/>
  <cols>
    <col min="1" max="1" width="12" bestFit="1" customWidth="1"/>
    <col min="2" max="5" width="7.625" customWidth="1"/>
    <col min="6" max="6" width="10.625" customWidth="1"/>
    <col min="7" max="7" width="9.875" bestFit="1" customWidth="1"/>
    <col min="8" max="8" width="10.5" bestFit="1" customWidth="1"/>
    <col min="9" max="9" width="11.875" customWidth="1"/>
    <col min="10" max="10" width="11.625" customWidth="1"/>
    <col min="11" max="1012" width="10.25" customWidth="1"/>
  </cols>
  <sheetData>
    <row r="1" spans="1:10" ht="22.15" customHeight="1">
      <c r="A1" s="35" t="s">
        <v>204</v>
      </c>
      <c r="B1" s="35"/>
      <c r="C1" s="35"/>
      <c r="D1" s="35"/>
      <c r="E1" s="35"/>
      <c r="F1" s="35"/>
      <c r="G1" s="35"/>
      <c r="H1" s="35"/>
      <c r="I1" s="35"/>
      <c r="J1" s="35"/>
    </row>
    <row r="3" spans="1:10" ht="14.85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5.5" customHeight="1">
      <c r="A4" s="36" t="s">
        <v>0</v>
      </c>
      <c r="B4" s="36" t="s">
        <v>1</v>
      </c>
      <c r="C4" s="36"/>
      <c r="D4" s="36"/>
      <c r="E4" s="36"/>
      <c r="F4" s="38" t="s">
        <v>201</v>
      </c>
      <c r="G4" s="38" t="s">
        <v>2</v>
      </c>
      <c r="H4" s="38" t="s">
        <v>202</v>
      </c>
      <c r="I4" s="38" t="s">
        <v>3</v>
      </c>
      <c r="J4" s="38" t="s">
        <v>203</v>
      </c>
    </row>
    <row r="5" spans="1:10" ht="32.25" customHeight="1">
      <c r="A5" s="37"/>
      <c r="B5" s="23">
        <v>1</v>
      </c>
      <c r="C5" s="23">
        <v>2</v>
      </c>
      <c r="D5" s="23">
        <v>3</v>
      </c>
      <c r="E5" s="23">
        <v>4</v>
      </c>
      <c r="F5" s="37"/>
      <c r="G5" s="39"/>
      <c r="H5" s="39"/>
      <c r="I5" s="39"/>
      <c r="J5" s="39"/>
    </row>
    <row r="6" spans="1:10" ht="14.85" customHeight="1">
      <c r="A6" s="24" t="s">
        <v>4</v>
      </c>
      <c r="B6" s="25">
        <v>215</v>
      </c>
      <c r="C6" s="25">
        <v>868</v>
      </c>
      <c r="D6" s="25">
        <v>547</v>
      </c>
      <c r="E6" s="25">
        <v>634</v>
      </c>
      <c r="F6" s="4">
        <f t="shared" ref="F6:F21" si="0">SUM(B6:E6)</f>
        <v>2264</v>
      </c>
      <c r="G6" s="4">
        <f t="shared" ref="G6:G21" si="1">F6-MIN(B6:E6)</f>
        <v>2049</v>
      </c>
      <c r="H6" s="26">
        <v>2368</v>
      </c>
      <c r="I6" s="28">
        <f>(F6-H6)/F6</f>
        <v>-4.5936395759717315E-2</v>
      </c>
      <c r="J6" s="27">
        <f t="shared" ref="J6:J21" si="2">F6/$F$23</f>
        <v>7.7550181544152913E-2</v>
      </c>
    </row>
    <row r="7" spans="1:10" ht="14.85" customHeight="1">
      <c r="A7" s="24" t="s">
        <v>5</v>
      </c>
      <c r="B7" s="25">
        <v>353</v>
      </c>
      <c r="C7" s="25">
        <v>413</v>
      </c>
      <c r="D7" s="25">
        <v>237</v>
      </c>
      <c r="E7" s="25">
        <v>678</v>
      </c>
      <c r="F7" s="4">
        <f t="shared" si="0"/>
        <v>1681</v>
      </c>
      <c r="G7" s="4">
        <f t="shared" si="1"/>
        <v>1444</v>
      </c>
      <c r="H7" s="26">
        <v>1763</v>
      </c>
      <c r="I7" s="28">
        <f t="shared" ref="I7:I21" si="3">(F7-H7)/F7</f>
        <v>-4.878048780487805E-2</v>
      </c>
      <c r="J7" s="27">
        <f t="shared" si="2"/>
        <v>5.7580324724258412E-2</v>
      </c>
    </row>
    <row r="8" spans="1:10" ht="14.85" customHeight="1">
      <c r="A8" s="24" t="s">
        <v>6</v>
      </c>
      <c r="B8" s="25">
        <v>644</v>
      </c>
      <c r="C8" s="25">
        <v>681</v>
      </c>
      <c r="D8" s="25">
        <v>654</v>
      </c>
      <c r="E8" s="25">
        <v>500</v>
      </c>
      <c r="F8" s="4">
        <f t="shared" si="0"/>
        <v>2479</v>
      </c>
      <c r="G8" s="4">
        <f t="shared" si="1"/>
        <v>1979</v>
      </c>
      <c r="H8" s="26">
        <v>2371</v>
      </c>
      <c r="I8" s="28">
        <f t="shared" si="3"/>
        <v>4.3565954013715207E-2</v>
      </c>
      <c r="J8" s="27">
        <f t="shared" si="2"/>
        <v>8.4914708501746941E-2</v>
      </c>
    </row>
    <row r="9" spans="1:10" ht="14.85" customHeight="1">
      <c r="A9" s="24" t="s">
        <v>7</v>
      </c>
      <c r="B9" s="25">
        <v>945</v>
      </c>
      <c r="C9" s="25">
        <v>212</v>
      </c>
      <c r="D9" s="25">
        <v>151</v>
      </c>
      <c r="E9" s="25">
        <v>802</v>
      </c>
      <c r="F9" s="4">
        <f t="shared" si="0"/>
        <v>2110</v>
      </c>
      <c r="G9" s="4">
        <f t="shared" si="1"/>
        <v>1959</v>
      </c>
      <c r="H9" s="26">
        <v>1817</v>
      </c>
      <c r="I9" s="28">
        <f t="shared" si="3"/>
        <v>0.13886255924170615</v>
      </c>
      <c r="J9" s="27">
        <f t="shared" si="2"/>
        <v>7.2275125025690209E-2</v>
      </c>
    </row>
    <row r="10" spans="1:10" ht="14.85" customHeight="1">
      <c r="A10" s="24" t="s">
        <v>8</v>
      </c>
      <c r="B10" s="25">
        <v>113</v>
      </c>
      <c r="C10" s="25">
        <v>173</v>
      </c>
      <c r="D10" s="25">
        <v>527</v>
      </c>
      <c r="E10" s="25">
        <v>657</v>
      </c>
      <c r="F10" s="4">
        <f t="shared" si="0"/>
        <v>1470</v>
      </c>
      <c r="G10" s="4">
        <f t="shared" si="1"/>
        <v>1357</v>
      </c>
      <c r="H10" s="26">
        <v>1163</v>
      </c>
      <c r="I10" s="28">
        <f t="shared" si="3"/>
        <v>0.20884353741496597</v>
      </c>
      <c r="J10" s="27">
        <f t="shared" si="2"/>
        <v>5.0352812221689386E-2</v>
      </c>
    </row>
    <row r="11" spans="1:10" ht="14.85" customHeight="1">
      <c r="A11" s="24" t="s">
        <v>9</v>
      </c>
      <c r="B11" s="25">
        <v>213</v>
      </c>
      <c r="C11" s="25">
        <v>299</v>
      </c>
      <c r="D11" s="25">
        <v>954</v>
      </c>
      <c r="E11" s="25">
        <v>833</v>
      </c>
      <c r="F11" s="4">
        <f t="shared" si="0"/>
        <v>2299</v>
      </c>
      <c r="G11" s="4">
        <f t="shared" si="1"/>
        <v>2086</v>
      </c>
      <c r="H11" s="26">
        <v>2990</v>
      </c>
      <c r="I11" s="28">
        <f t="shared" si="3"/>
        <v>-0.30056546324488909</v>
      </c>
      <c r="J11" s="27">
        <f t="shared" si="2"/>
        <v>7.874905802562171E-2</v>
      </c>
    </row>
    <row r="12" spans="1:10" ht="14.85" customHeight="1">
      <c r="A12" s="24" t="s">
        <v>10</v>
      </c>
      <c r="B12" s="25">
        <v>243</v>
      </c>
      <c r="C12" s="25">
        <v>964</v>
      </c>
      <c r="D12" s="25">
        <v>21</v>
      </c>
      <c r="E12" s="25">
        <v>340</v>
      </c>
      <c r="F12" s="4">
        <f t="shared" si="0"/>
        <v>1568</v>
      </c>
      <c r="G12" s="4">
        <f t="shared" si="1"/>
        <v>1547</v>
      </c>
      <c r="H12" s="26">
        <v>1892</v>
      </c>
      <c r="I12" s="28">
        <f t="shared" si="3"/>
        <v>-0.2066326530612245</v>
      </c>
      <c r="J12" s="27">
        <f t="shared" si="2"/>
        <v>5.3709666369802012E-2</v>
      </c>
    </row>
    <row r="13" spans="1:10" ht="14.85" customHeight="1">
      <c r="A13" s="24" t="s">
        <v>11</v>
      </c>
      <c r="B13" s="25">
        <v>746</v>
      </c>
      <c r="C13" s="25">
        <v>238</v>
      </c>
      <c r="D13" s="25">
        <v>130</v>
      </c>
      <c r="E13" s="25">
        <v>362</v>
      </c>
      <c r="F13" s="4">
        <f t="shared" si="0"/>
        <v>1476</v>
      </c>
      <c r="G13" s="4">
        <f t="shared" si="1"/>
        <v>1346</v>
      </c>
      <c r="H13" s="26">
        <v>1054</v>
      </c>
      <c r="I13" s="28">
        <f t="shared" si="3"/>
        <v>0.28590785907859079</v>
      </c>
      <c r="J13" s="27">
        <f t="shared" si="2"/>
        <v>5.0558333904226899E-2</v>
      </c>
    </row>
    <row r="14" spans="1:10" ht="14.85" customHeight="1">
      <c r="A14" s="24" t="s">
        <v>12</v>
      </c>
      <c r="B14" s="25">
        <v>317</v>
      </c>
      <c r="C14" s="25">
        <v>257</v>
      </c>
      <c r="D14" s="25">
        <v>600</v>
      </c>
      <c r="E14" s="25">
        <v>329</v>
      </c>
      <c r="F14" s="4">
        <f t="shared" si="0"/>
        <v>1503</v>
      </c>
      <c r="G14" s="4">
        <f t="shared" si="1"/>
        <v>1246</v>
      </c>
      <c r="H14" s="26">
        <v>1593</v>
      </c>
      <c r="I14" s="28">
        <f t="shared" si="3"/>
        <v>-5.9880239520958084E-2</v>
      </c>
      <c r="J14" s="27">
        <f t="shared" si="2"/>
        <v>5.1483181475645678E-2</v>
      </c>
    </row>
    <row r="15" spans="1:10" ht="14.85" customHeight="1">
      <c r="A15" s="24" t="s">
        <v>13</v>
      </c>
      <c r="B15" s="25">
        <v>602</v>
      </c>
      <c r="C15" s="25">
        <v>263</v>
      </c>
      <c r="D15" s="25">
        <v>456</v>
      </c>
      <c r="E15" s="25">
        <v>23</v>
      </c>
      <c r="F15" s="4">
        <f t="shared" si="0"/>
        <v>1344</v>
      </c>
      <c r="G15" s="4">
        <f t="shared" si="1"/>
        <v>1321</v>
      </c>
      <c r="H15" s="26">
        <v>1792</v>
      </c>
      <c r="I15" s="28">
        <f t="shared" si="3"/>
        <v>-0.33333333333333331</v>
      </c>
      <c r="J15" s="27">
        <f t="shared" si="2"/>
        <v>4.6036856888401728E-2</v>
      </c>
    </row>
    <row r="16" spans="1:10" ht="14.85" customHeight="1">
      <c r="A16" s="24" t="s">
        <v>14</v>
      </c>
      <c r="B16" s="25">
        <v>166</v>
      </c>
      <c r="C16" s="25">
        <v>204</v>
      </c>
      <c r="D16" s="25">
        <v>261</v>
      </c>
      <c r="E16" s="25">
        <v>229</v>
      </c>
      <c r="F16" s="4">
        <f t="shared" si="0"/>
        <v>860</v>
      </c>
      <c r="G16" s="4">
        <f t="shared" si="1"/>
        <v>694</v>
      </c>
      <c r="H16" s="26">
        <v>829</v>
      </c>
      <c r="I16" s="28">
        <f t="shared" si="3"/>
        <v>3.604651162790698E-2</v>
      </c>
      <c r="J16" s="27">
        <f t="shared" si="2"/>
        <v>2.9458107830376105E-2</v>
      </c>
    </row>
    <row r="17" spans="1:10" ht="14.85" customHeight="1">
      <c r="A17" s="24" t="s">
        <v>15</v>
      </c>
      <c r="B17" s="25">
        <v>848</v>
      </c>
      <c r="C17" s="25">
        <v>599</v>
      </c>
      <c r="D17" s="25">
        <v>699</v>
      </c>
      <c r="E17" s="25">
        <v>69</v>
      </c>
      <c r="F17" s="4">
        <f t="shared" si="0"/>
        <v>2215</v>
      </c>
      <c r="G17" s="4">
        <f t="shared" si="1"/>
        <v>2146</v>
      </c>
      <c r="H17" s="26">
        <v>1453</v>
      </c>
      <c r="I17" s="28">
        <f t="shared" si="3"/>
        <v>0.34401805869074492</v>
      </c>
      <c r="J17" s="27">
        <f t="shared" si="2"/>
        <v>7.58717544700966E-2</v>
      </c>
    </row>
    <row r="18" spans="1:10" ht="14.85" customHeight="1">
      <c r="A18" s="24" t="s">
        <v>16</v>
      </c>
      <c r="B18" s="25">
        <v>759</v>
      </c>
      <c r="C18" s="25">
        <v>57</v>
      </c>
      <c r="D18" s="25">
        <v>261</v>
      </c>
      <c r="E18" s="25">
        <v>63</v>
      </c>
      <c r="F18" s="4">
        <f t="shared" si="0"/>
        <v>1140</v>
      </c>
      <c r="G18" s="4">
        <f t="shared" si="1"/>
        <v>1083</v>
      </c>
      <c r="H18" s="26">
        <v>846</v>
      </c>
      <c r="I18" s="28">
        <f t="shared" si="3"/>
        <v>0.25789473684210529</v>
      </c>
      <c r="J18" s="27">
        <f t="shared" si="2"/>
        <v>3.9049119682126467E-2</v>
      </c>
    </row>
    <row r="19" spans="1:10" ht="14.85" customHeight="1">
      <c r="A19" s="24" t="s">
        <v>17</v>
      </c>
      <c r="B19" s="25">
        <v>192</v>
      </c>
      <c r="C19" s="25">
        <v>932</v>
      </c>
      <c r="D19" s="25">
        <v>707</v>
      </c>
      <c r="E19" s="25">
        <v>165</v>
      </c>
      <c r="F19" s="4">
        <f t="shared" si="0"/>
        <v>1996</v>
      </c>
      <c r="G19" s="4">
        <f t="shared" si="1"/>
        <v>1831</v>
      </c>
      <c r="H19" s="26">
        <v>1938</v>
      </c>
      <c r="I19" s="28">
        <f t="shared" si="3"/>
        <v>2.9058116232464931E-2</v>
      </c>
      <c r="J19" s="27">
        <f t="shared" si="2"/>
        <v>6.8370213057477564E-2</v>
      </c>
    </row>
    <row r="20" spans="1:10" ht="14.85" customHeight="1">
      <c r="A20" s="24" t="s">
        <v>18</v>
      </c>
      <c r="B20" s="25">
        <v>839</v>
      </c>
      <c r="C20" s="25">
        <v>96</v>
      </c>
      <c r="D20" s="25">
        <v>981</v>
      </c>
      <c r="E20" s="25">
        <v>195</v>
      </c>
      <c r="F20" s="4">
        <f t="shared" si="0"/>
        <v>2111</v>
      </c>
      <c r="G20" s="4">
        <f t="shared" si="1"/>
        <v>2015</v>
      </c>
      <c r="H20" s="26">
        <v>2331</v>
      </c>
      <c r="I20" s="28">
        <f t="shared" si="3"/>
        <v>-0.10421601136901942</v>
      </c>
      <c r="J20" s="27">
        <f t="shared" si="2"/>
        <v>7.2309378639446462E-2</v>
      </c>
    </row>
    <row r="21" spans="1:10" ht="14.85" customHeight="1">
      <c r="A21" s="24" t="s">
        <v>19</v>
      </c>
      <c r="B21" s="25">
        <v>136</v>
      </c>
      <c r="C21" s="25">
        <v>985</v>
      </c>
      <c r="D21" s="25">
        <v>640</v>
      </c>
      <c r="E21" s="25">
        <v>917</v>
      </c>
      <c r="F21" s="4">
        <f t="shared" si="0"/>
        <v>2678</v>
      </c>
      <c r="G21" s="4">
        <f t="shared" si="1"/>
        <v>2542</v>
      </c>
      <c r="H21" s="26">
        <v>1802</v>
      </c>
      <c r="I21" s="28">
        <f t="shared" si="3"/>
        <v>0.32710978342046304</v>
      </c>
      <c r="J21" s="27">
        <f t="shared" si="2"/>
        <v>9.1731177639240935E-2</v>
      </c>
    </row>
    <row r="22" spans="1:10" ht="14.85" customHeight="1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4.85" customHeight="1">
      <c r="A23" s="11" t="s">
        <v>20</v>
      </c>
      <c r="B23" s="13">
        <f>SUM(B6:B21)</f>
        <v>7331</v>
      </c>
      <c r="C23" s="13">
        <f t="shared" ref="C23:F23" si="4">SUM(C6:C21)</f>
        <v>7241</v>
      </c>
      <c r="D23" s="13">
        <f t="shared" si="4"/>
        <v>7826</v>
      </c>
      <c r="E23" s="13">
        <f t="shared" si="4"/>
        <v>6796</v>
      </c>
      <c r="F23" s="13">
        <f t="shared" si="4"/>
        <v>29194</v>
      </c>
      <c r="G23" s="3"/>
      <c r="H23" s="3"/>
      <c r="I23" s="3"/>
      <c r="J23" s="3"/>
    </row>
    <row r="24" spans="1:10" ht="14.85" customHeight="1">
      <c r="A24" s="12"/>
      <c r="B24" s="3"/>
      <c r="C24" s="3"/>
      <c r="D24" s="3"/>
      <c r="E24" s="3"/>
      <c r="F24" s="3"/>
      <c r="G24" s="3"/>
      <c r="H24" s="3"/>
      <c r="I24" s="3"/>
      <c r="J24" s="3"/>
    </row>
    <row r="25" spans="1:10" ht="14.85" customHeight="1">
      <c r="A25" s="11" t="s">
        <v>21</v>
      </c>
      <c r="B25" s="14">
        <f>AVERAGE(B6:B21)</f>
        <v>458.1875</v>
      </c>
      <c r="C25" s="14">
        <f t="shared" ref="C25:F25" si="5">AVERAGE(C6:C21)</f>
        <v>452.5625</v>
      </c>
      <c r="D25" s="14">
        <f t="shared" si="5"/>
        <v>489.125</v>
      </c>
      <c r="E25" s="14">
        <f t="shared" si="5"/>
        <v>424.75</v>
      </c>
      <c r="F25" s="14">
        <f t="shared" si="5"/>
        <v>1824.625</v>
      </c>
      <c r="G25" s="3"/>
      <c r="H25" s="3"/>
      <c r="I25" s="3"/>
      <c r="J25" s="3"/>
    </row>
    <row r="26" spans="1:10" ht="14.85" customHeight="1">
      <c r="A26" s="12"/>
      <c r="B26" s="3"/>
      <c r="C26" s="3"/>
      <c r="D26" s="3"/>
      <c r="E26" s="3"/>
      <c r="F26" s="3"/>
      <c r="G26" s="3"/>
      <c r="H26" s="3"/>
      <c r="I26" s="3"/>
      <c r="J26" s="3"/>
    </row>
    <row r="27" spans="1:10" ht="14.85" customHeight="1">
      <c r="A27" s="11" t="s">
        <v>22</v>
      </c>
      <c r="B27" s="6" t="str">
        <f>IF(COUNTIF(B6:B21,"&gt;=500")&gt;=7,"Bien","")</f>
        <v>Bien</v>
      </c>
      <c r="C27" s="6" t="str">
        <f t="shared" ref="C27:E27" si="6">IF(COUNTIF(C6:C21,"&gt;=500")&gt;=7,"Bien","")</f>
        <v/>
      </c>
      <c r="D27" s="6" t="str">
        <f t="shared" si="6"/>
        <v>Bien</v>
      </c>
      <c r="E27" s="6" t="str">
        <f t="shared" si="6"/>
        <v>Bien</v>
      </c>
      <c r="F27" s="3"/>
      <c r="G27" s="3"/>
      <c r="H27" s="3"/>
      <c r="I27" s="3"/>
      <c r="J27" s="3"/>
    </row>
    <row r="1048576" ht="12.75" customHeight="1"/>
  </sheetData>
  <mergeCells count="8">
    <mergeCell ref="A1:J1"/>
    <mergeCell ref="A4:A5"/>
    <mergeCell ref="B4:E4"/>
    <mergeCell ref="F4:F5"/>
    <mergeCell ref="G4:G5"/>
    <mergeCell ref="H4:H5"/>
    <mergeCell ref="I4:I5"/>
    <mergeCell ref="J4:J5"/>
  </mergeCells>
  <pageMargins left="0" right="0" top="0.39409448818897641" bottom="0.39409448818897641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Clients</vt:lpstr>
      <vt:lpstr>Analyse</vt:lpstr>
      <vt:lpstr>Ventes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FREDB_255</dc:creator>
  <cp:lastModifiedBy>Clic-Formation</cp:lastModifiedBy>
  <cp:revision>4</cp:revision>
  <dcterms:created xsi:type="dcterms:W3CDTF">2000-02-11T18:18:37Z</dcterms:created>
  <dcterms:modified xsi:type="dcterms:W3CDTF">2024-02-16T18:20:01Z</dcterms:modified>
</cp:coreProperties>
</file>