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D:\bureau-e\exo\"/>
    </mc:Choice>
  </mc:AlternateContent>
  <xr:revisionPtr revIDLastSave="0" documentId="13_ncr:1_{81D39A41-58D7-4510-BF35-C3F1E03719D1}" xr6:coauthVersionLast="41" xr6:coauthVersionMax="41" xr10:uidLastSave="{00000000-0000-0000-0000-000000000000}"/>
  <bookViews>
    <workbookView xWindow="22050" yWindow="2445" windowWidth="33075" windowHeight="22410" activeTab="1" xr2:uid="{881EB43D-101B-4EE8-8502-AD0B6C070F96}"/>
  </bookViews>
  <sheets>
    <sheet name="fiche-club" sheetId="3" r:id="rId1"/>
    <sheet name="fiches-coureurs" sheetId="2" r:id="rId2"/>
    <sheet name="donnees" sheetId="1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2" i="2"/>
  <c r="G7" i="3" l="1"/>
  <c r="G8" i="3"/>
  <c r="G9" i="3"/>
  <c r="G10" i="3"/>
  <c r="G11" i="3"/>
  <c r="G12" i="3"/>
  <c r="G6" i="3"/>
  <c r="A13" i="2"/>
  <c r="A14" i="2"/>
  <c r="A15" i="2"/>
  <c r="A16" i="2"/>
  <c r="A17" i="2"/>
  <c r="A18" i="2"/>
  <c r="A19" i="2"/>
  <c r="A20" i="2"/>
  <c r="A21" i="2"/>
  <c r="O21" i="2" s="1"/>
  <c r="A22" i="2"/>
  <c r="J22" i="2" s="1"/>
  <c r="A23" i="2"/>
  <c r="O23" i="2" s="1"/>
  <c r="A24" i="2"/>
  <c r="O24" i="2" s="1"/>
  <c r="A25" i="2"/>
  <c r="O25" i="2" s="1"/>
  <c r="A26" i="2"/>
  <c r="J26" i="2" s="1"/>
  <c r="A27" i="2"/>
  <c r="O27" i="2" s="1"/>
  <c r="A28" i="2"/>
  <c r="J28" i="2" s="1"/>
  <c r="A29" i="2"/>
  <c r="O29" i="2" s="1"/>
  <c r="A30" i="2"/>
  <c r="J30" i="2" s="1"/>
  <c r="A31" i="2"/>
  <c r="O31" i="2" s="1"/>
  <c r="A32" i="2"/>
  <c r="J32" i="2" s="1"/>
  <c r="A33" i="2"/>
  <c r="O33" i="2" s="1"/>
  <c r="A34" i="2"/>
  <c r="J34" i="2" s="1"/>
  <c r="A35" i="2"/>
  <c r="O35" i="2" s="1"/>
  <c r="A36" i="2"/>
  <c r="O36" i="2" s="1"/>
  <c r="A37" i="2"/>
  <c r="O37" i="2" s="1"/>
  <c r="A38" i="2"/>
  <c r="J38" i="2" s="1"/>
  <c r="A39" i="2"/>
  <c r="O39" i="2" s="1"/>
  <c r="A40" i="2"/>
  <c r="J40" i="2" s="1"/>
  <c r="A3" i="2"/>
  <c r="G3" i="2" s="1"/>
  <c r="A4" i="2"/>
  <c r="G4" i="2" s="1"/>
  <c r="A5" i="2"/>
  <c r="G5" i="2" s="1"/>
  <c r="A6" i="2"/>
  <c r="G6" i="2" s="1"/>
  <c r="A7" i="2"/>
  <c r="G7" i="2" s="1"/>
  <c r="A8" i="2"/>
  <c r="G8" i="2" s="1"/>
  <c r="A9" i="2"/>
  <c r="G9" i="2" s="1"/>
  <c r="A10" i="2"/>
  <c r="G10" i="2" s="1"/>
  <c r="A11" i="2"/>
  <c r="G11" i="2" s="1"/>
  <c r="A12" i="2"/>
  <c r="A2" i="2"/>
  <c r="G2" i="2" s="1"/>
  <c r="J12" i="2" l="1"/>
  <c r="G12" i="2"/>
  <c r="J14" i="2"/>
  <c r="G14" i="2"/>
  <c r="O17" i="2"/>
  <c r="G17" i="2"/>
  <c r="J20" i="2"/>
  <c r="G20" i="2"/>
  <c r="J16" i="2"/>
  <c r="G16" i="2"/>
  <c r="J18" i="2"/>
  <c r="G18" i="2"/>
  <c r="O13" i="2"/>
  <c r="G13" i="2"/>
  <c r="J2" i="2"/>
  <c r="O19" i="2"/>
  <c r="G19" i="2"/>
  <c r="O15" i="2"/>
  <c r="G15" i="2"/>
  <c r="O26" i="2"/>
  <c r="O38" i="2"/>
  <c r="O22" i="2"/>
  <c r="O34" i="2"/>
  <c r="O18" i="2"/>
  <c r="O30" i="2"/>
  <c r="O14" i="2"/>
  <c r="J37" i="2"/>
  <c r="J33" i="2"/>
  <c r="J29" i="2"/>
  <c r="J25" i="2"/>
  <c r="J21" i="2"/>
  <c r="J17" i="2"/>
  <c r="J13" i="2"/>
  <c r="J36" i="2"/>
  <c r="J24" i="2"/>
  <c r="J39" i="2"/>
  <c r="J35" i="2"/>
  <c r="J31" i="2"/>
  <c r="J27" i="2"/>
  <c r="J23" i="2"/>
  <c r="J19" i="2"/>
  <c r="J15" i="2"/>
  <c r="O40" i="2"/>
  <c r="O32" i="2"/>
  <c r="O28" i="2"/>
  <c r="O20" i="2"/>
  <c r="O16" i="2"/>
  <c r="J3" i="2"/>
  <c r="J9" i="2"/>
  <c r="J5" i="2"/>
  <c r="J10" i="2"/>
  <c r="J8" i="2"/>
  <c r="J4" i="2"/>
  <c r="J6" i="2"/>
  <c r="J11" i="2"/>
  <c r="J7" i="2"/>
  <c r="G5" i="3"/>
  <c r="N3" i="2" l="1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2" i="2"/>
  <c r="L3" i="2"/>
  <c r="L4" i="2"/>
  <c r="L5" i="2"/>
  <c r="L6" i="2"/>
  <c r="L7" i="2"/>
  <c r="L8" i="2"/>
  <c r="L9" i="2"/>
  <c r="L10" i="2"/>
  <c r="L11" i="2"/>
  <c r="L12" i="2"/>
  <c r="O12" i="2" s="1"/>
  <c r="L13" i="2"/>
  <c r="L2" i="2"/>
  <c r="O2" i="2" s="1"/>
  <c r="O4" i="2" l="1"/>
  <c r="O10" i="2"/>
  <c r="O9" i="2"/>
  <c r="O7" i="2"/>
  <c r="O3" i="2"/>
  <c r="O6" i="2"/>
  <c r="O8" i="2"/>
  <c r="O11" i="2"/>
  <c r="O5" i="2"/>
  <c r="A41" i="2"/>
  <c r="G14" i="3" l="1"/>
</calcChain>
</file>

<file path=xl/sharedStrings.xml><?xml version="1.0" encoding="utf-8"?>
<sst xmlns="http://schemas.openxmlformats.org/spreadsheetml/2006/main" count="560" uniqueCount="70">
  <si>
    <t>Roquebrune</t>
  </si>
  <si>
    <t>Saute Mouflon</t>
  </si>
  <si>
    <t>Trail de la Factrice</t>
  </si>
  <si>
    <t>Randonnée</t>
  </si>
  <si>
    <t>Grand Raid 6666</t>
  </si>
  <si>
    <t>Nom</t>
  </si>
  <si>
    <t>Prénom</t>
  </si>
  <si>
    <t>Email</t>
  </si>
  <si>
    <t>Sexe</t>
  </si>
  <si>
    <t>Ville</t>
  </si>
  <si>
    <t>Code Postal</t>
  </si>
  <si>
    <t>Date de naissance</t>
  </si>
  <si>
    <t>Taille tee-shirt</t>
  </si>
  <si>
    <t xml:space="preserve">Course </t>
  </si>
  <si>
    <t>Repas avant course</t>
  </si>
  <si>
    <t>Repas apres course</t>
  </si>
  <si>
    <t>Total coureur</t>
  </si>
  <si>
    <t>L</t>
  </si>
  <si>
    <t>M</t>
  </si>
  <si>
    <t>S</t>
  </si>
  <si>
    <t>OUI</t>
  </si>
  <si>
    <t>NON</t>
  </si>
  <si>
    <t>Information club</t>
  </si>
  <si>
    <t>Synthèse des inscriptions</t>
  </si>
  <si>
    <t>Adresse</t>
  </si>
  <si>
    <t>Affillié FFA</t>
  </si>
  <si>
    <t>N° Affiliation</t>
  </si>
  <si>
    <t>Repas après course</t>
  </si>
  <si>
    <t xml:space="preserve">Responsable club </t>
  </si>
  <si>
    <t>Total Club (€)</t>
  </si>
  <si>
    <t xml:space="preserve">Fonction </t>
  </si>
  <si>
    <t>N° Téléphone</t>
  </si>
  <si>
    <t>Cap Caroux</t>
  </si>
  <si>
    <t>#</t>
  </si>
  <si>
    <t>Synthèse inscriptions club GRAND RAID 6666</t>
  </si>
  <si>
    <t>XL</t>
  </si>
  <si>
    <t>F</t>
  </si>
  <si>
    <t>V4</t>
  </si>
  <si>
    <t>V3</t>
  </si>
  <si>
    <t>V2</t>
  </si>
  <si>
    <t>V1</t>
  </si>
  <si>
    <t>SE</t>
  </si>
  <si>
    <t>ES</t>
  </si>
  <si>
    <t>JU</t>
  </si>
  <si>
    <t>CA</t>
  </si>
  <si>
    <t>MI</t>
  </si>
  <si>
    <t>Catégorie</t>
  </si>
  <si>
    <t>Masquer</t>
  </si>
  <si>
    <t>Prix club</t>
  </si>
  <si>
    <t>Thierry</t>
  </si>
  <si>
    <t>LAFIGUE</t>
  </si>
  <si>
    <t>Christophe</t>
  </si>
  <si>
    <t>Cathy</t>
  </si>
  <si>
    <t>Jacques</t>
  </si>
  <si>
    <t>Laura</t>
  </si>
  <si>
    <t>Robin</t>
  </si>
  <si>
    <t>Karine</t>
  </si>
  <si>
    <t>Germain</t>
  </si>
  <si>
    <t>Muriel</t>
  </si>
  <si>
    <t>Pierre</t>
  </si>
  <si>
    <t>Claire</t>
  </si>
  <si>
    <t>LAFO</t>
  </si>
  <si>
    <t>LAFU</t>
  </si>
  <si>
    <t>LAFY</t>
  </si>
  <si>
    <t>LAFFE</t>
  </si>
  <si>
    <t>LEFFE</t>
  </si>
  <si>
    <t>LIFFE</t>
  </si>
  <si>
    <t>LOFFO</t>
  </si>
  <si>
    <t>LOFE</t>
  </si>
  <si>
    <t>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</si>
</sst>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0000"/>
    <numFmt numFmtId="165" formatCode="0#&quot; &quot;##&quot; &quot;##&quot; &quot;##&quot; &quot;##"/>
    <numFmt numFmtId="166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44" fontId="0" fillId="0" borderId="0" xfId="1" applyFont="1"/>
    <xf numFmtId="0" fontId="0" fillId="0" borderId="0" xfId="0" applyProtection="1">
      <protection locked="0"/>
    </xf>
    <xf numFmtId="0" fontId="3" fillId="0" borderId="0" xfId="0" applyFont="1"/>
    <xf numFmtId="0" fontId="3" fillId="0" borderId="0" xfId="0" applyFont="1" applyAlignment="1">
      <alignment horizontal="left" vertical="top"/>
    </xf>
    <xf numFmtId="0" fontId="4" fillId="0" borderId="0" xfId="0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/>
    <xf numFmtId="0" fontId="3" fillId="0" borderId="0" xfId="0" applyFont="1" applyAlignment="1" applyProtection="1">
      <alignment horizontal="center"/>
      <protection locked="0"/>
    </xf>
    <xf numFmtId="0" fontId="3" fillId="0" borderId="1" xfId="0" applyFont="1" applyBorder="1"/>
    <xf numFmtId="0" fontId="3" fillId="3" borderId="1" xfId="0" applyFont="1" applyFill="1" applyBorder="1" applyAlignment="1" applyProtection="1">
      <alignment horizontal="right"/>
      <protection locked="0"/>
    </xf>
    <xf numFmtId="164" fontId="3" fillId="3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Protection="1">
      <protection locked="0"/>
    </xf>
    <xf numFmtId="165" fontId="3" fillId="3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Protection="1">
      <protection locked="0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4" fontId="5" fillId="0" borderId="1" xfId="1" applyFont="1" applyBorder="1"/>
    <xf numFmtId="44" fontId="5" fillId="0" borderId="1" xfId="1" applyFont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44" fontId="0" fillId="3" borderId="1" xfId="1" applyFont="1" applyFill="1" applyBorder="1"/>
    <xf numFmtId="8" fontId="0" fillId="3" borderId="1" xfId="0" applyNumberFormat="1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4" fontId="0" fillId="0" borderId="1" xfId="1" applyFont="1" applyBorder="1"/>
    <xf numFmtId="8" fontId="0" fillId="0" borderId="1" xfId="0" applyNumberFormat="1" applyBorder="1"/>
    <xf numFmtId="166" fontId="6" fillId="0" borderId="1" xfId="0" quotePrefix="1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4" fontId="3" fillId="0" borderId="0" xfId="1" applyFont="1"/>
    <xf numFmtId="0" fontId="7" fillId="0" borderId="0" xfId="0" applyFont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1" defaultTableStyle="TableStyleMedium2" defaultPivotStyle="PivotStyleLight16">
    <tableStyle name="Style de tableau 1" pivot="0" count="0" xr9:uid="{D4DD1253-C49F-4294-854B-3F70909CE86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52A66-382A-4977-AECA-7A18CF846D92}">
  <dimension ref="A1:G19"/>
  <sheetViews>
    <sheetView workbookViewId="0">
      <selection activeCell="B18" sqref="B18"/>
    </sheetView>
  </sheetViews>
  <sheetFormatPr baseColWidth="10" defaultRowHeight="15" x14ac:dyDescent="0.25"/>
  <cols>
    <col min="1" max="1" width="20.5703125" customWidth="1"/>
    <col min="2" max="2" width="42.140625" bestFit="1" customWidth="1"/>
    <col min="3" max="3" width="4.7109375" customWidth="1"/>
    <col min="4" max="4" width="5" customWidth="1"/>
    <col min="5" max="5" width="5.5703125" customWidth="1"/>
    <col min="6" max="6" width="34.85546875" customWidth="1"/>
    <col min="7" max="7" width="14.85546875" customWidth="1"/>
  </cols>
  <sheetData>
    <row r="1" spans="1:7" x14ac:dyDescent="0.25">
      <c r="A1" s="35" t="s">
        <v>34</v>
      </c>
      <c r="B1" s="35"/>
      <c r="C1" s="35"/>
      <c r="D1" s="35"/>
      <c r="E1" s="35"/>
      <c r="F1" s="35"/>
      <c r="G1" s="35"/>
    </row>
    <row r="2" spans="1:7" x14ac:dyDescent="0.25">
      <c r="A2" s="35"/>
      <c r="B2" s="35"/>
      <c r="C2" s="35"/>
      <c r="D2" s="35"/>
      <c r="E2" s="35"/>
      <c r="F2" s="35"/>
      <c r="G2" s="35"/>
    </row>
    <row r="3" spans="1:7" x14ac:dyDescent="0.25">
      <c r="A3" s="36"/>
      <c r="B3" s="36"/>
      <c r="C3" s="36"/>
      <c r="D3" s="36"/>
      <c r="E3" s="36"/>
      <c r="F3" s="36"/>
      <c r="G3" s="36"/>
    </row>
    <row r="4" spans="1:7" ht="28.5" x14ac:dyDescent="0.45">
      <c r="A4" s="37" t="s">
        <v>22</v>
      </c>
      <c r="B4" s="37"/>
      <c r="C4" s="2"/>
      <c r="D4" s="2"/>
      <c r="E4" s="2"/>
      <c r="F4" s="37" t="s">
        <v>23</v>
      </c>
      <c r="G4" s="37"/>
    </row>
    <row r="5" spans="1:7" ht="21" x14ac:dyDescent="0.35">
      <c r="A5" s="10" t="s">
        <v>5</v>
      </c>
      <c r="B5" s="11"/>
      <c r="C5" s="2"/>
      <c r="D5" s="2"/>
      <c r="E5" s="2"/>
      <c r="F5" s="3" t="s">
        <v>4</v>
      </c>
      <c r="G5" s="15">
        <f>COUNTIF('fiches-coureurs'!I:I,"Grand Raid 6666")</f>
        <v>4</v>
      </c>
    </row>
    <row r="6" spans="1:7" ht="21" x14ac:dyDescent="0.35">
      <c r="A6" s="10" t="s">
        <v>24</v>
      </c>
      <c r="B6" s="11"/>
      <c r="C6" s="2"/>
      <c r="D6" s="2"/>
      <c r="E6" s="2"/>
      <c r="F6" s="4" t="s">
        <v>1</v>
      </c>
      <c r="G6" s="15">
        <f>COUNTIF('fiches-coureurs'!I2:I40,F6)</f>
        <v>3</v>
      </c>
    </row>
    <row r="7" spans="1:7" ht="21" x14ac:dyDescent="0.35">
      <c r="A7" s="10" t="s">
        <v>10</v>
      </c>
      <c r="B7" s="12"/>
      <c r="C7" s="2"/>
      <c r="D7" s="2"/>
      <c r="E7" s="2"/>
      <c r="F7" s="4" t="s">
        <v>2</v>
      </c>
      <c r="G7" s="15">
        <f>COUNTIF('fiches-coureurs'!I3:I41,F7)</f>
        <v>0</v>
      </c>
    </row>
    <row r="8" spans="1:7" ht="21" x14ac:dyDescent="0.35">
      <c r="A8" s="10" t="s">
        <v>9</v>
      </c>
      <c r="B8" s="11"/>
      <c r="C8" s="2"/>
      <c r="D8" s="2"/>
      <c r="E8" s="2"/>
      <c r="F8" s="4" t="s">
        <v>0</v>
      </c>
      <c r="G8" s="15">
        <f>COUNTIF('fiches-coureurs'!I4:I42,F8)</f>
        <v>1</v>
      </c>
    </row>
    <row r="9" spans="1:7" ht="21" x14ac:dyDescent="0.35">
      <c r="A9" s="10" t="s">
        <v>25</v>
      </c>
      <c r="B9" s="16"/>
      <c r="C9" s="2"/>
      <c r="D9" s="2"/>
      <c r="E9" s="2"/>
      <c r="F9" s="4" t="s">
        <v>3</v>
      </c>
      <c r="G9" s="15">
        <f>COUNTIF('fiches-coureurs'!I5:I43,F9)</f>
        <v>1</v>
      </c>
    </row>
    <row r="10" spans="1:7" ht="21" x14ac:dyDescent="0.35">
      <c r="A10" s="10" t="s">
        <v>26</v>
      </c>
      <c r="B10" s="13"/>
      <c r="C10" s="2"/>
      <c r="D10" s="2"/>
      <c r="E10" s="2"/>
      <c r="F10" s="4" t="s">
        <v>32</v>
      </c>
      <c r="G10" s="15">
        <f>COUNTIF('fiches-coureurs'!I6:I44,F10)</f>
        <v>0</v>
      </c>
    </row>
    <row r="11" spans="1:7" ht="21" x14ac:dyDescent="0.35">
      <c r="A11" s="2"/>
      <c r="B11" s="2"/>
      <c r="C11" s="2"/>
      <c r="D11" s="2"/>
      <c r="E11" s="2"/>
      <c r="F11" s="4" t="s">
        <v>14</v>
      </c>
      <c r="G11" s="15">
        <f>COUNTIF('fiches-coureurs'!I7:I45,F11)</f>
        <v>0</v>
      </c>
    </row>
    <row r="12" spans="1:7" ht="21" x14ac:dyDescent="0.35">
      <c r="A12" s="2"/>
      <c r="B12" s="2"/>
      <c r="C12" s="2"/>
      <c r="D12" s="2"/>
      <c r="E12" s="2"/>
      <c r="F12" s="4" t="s">
        <v>27</v>
      </c>
      <c r="G12" s="15">
        <f>COUNTIF('fiches-coureurs'!I8:I46,F12)</f>
        <v>0</v>
      </c>
    </row>
    <row r="13" spans="1:7" ht="28.5" x14ac:dyDescent="0.45">
      <c r="A13" s="37" t="s">
        <v>28</v>
      </c>
      <c r="B13" s="37"/>
      <c r="C13" s="2"/>
      <c r="D13" s="2"/>
      <c r="E13" s="2"/>
      <c r="F13" s="2"/>
      <c r="G13" s="9"/>
    </row>
    <row r="14" spans="1:7" ht="23.25" x14ac:dyDescent="0.35">
      <c r="A14" s="5" t="s">
        <v>5</v>
      </c>
      <c r="B14" s="11"/>
      <c r="C14" s="2"/>
      <c r="D14" s="2"/>
      <c r="E14" s="2"/>
      <c r="F14" s="5" t="s">
        <v>29</v>
      </c>
      <c r="G14" s="31">
        <f>SUM('fiches-coureurs'!O2:O40)</f>
        <v>658.6</v>
      </c>
    </row>
    <row r="15" spans="1:7" ht="23.25" x14ac:dyDescent="0.35">
      <c r="A15" s="5" t="s">
        <v>6</v>
      </c>
      <c r="B15" s="11"/>
      <c r="C15" s="2"/>
      <c r="D15" s="2"/>
      <c r="E15" s="2"/>
      <c r="F15" s="2"/>
      <c r="G15" s="2"/>
    </row>
    <row r="16" spans="1:7" ht="23.25" x14ac:dyDescent="0.35">
      <c r="A16" s="5" t="s">
        <v>30</v>
      </c>
      <c r="B16" s="11"/>
      <c r="C16" s="2"/>
      <c r="D16" s="2"/>
      <c r="E16" s="2"/>
      <c r="F16" s="2"/>
      <c r="G16" s="2"/>
    </row>
    <row r="17" spans="1:7" ht="23.25" x14ac:dyDescent="0.35">
      <c r="A17" s="5" t="s">
        <v>7</v>
      </c>
      <c r="B17" s="11"/>
      <c r="C17" s="2"/>
      <c r="D17" s="2"/>
      <c r="E17" s="2"/>
      <c r="F17" s="2"/>
      <c r="G17" s="2"/>
    </row>
    <row r="18" spans="1:7" ht="23.25" x14ac:dyDescent="0.35">
      <c r="A18" s="5" t="s">
        <v>31</v>
      </c>
      <c r="B18" s="14"/>
      <c r="C18" s="2"/>
      <c r="D18" s="2"/>
      <c r="E18" s="2"/>
      <c r="F18" s="2"/>
      <c r="G18" s="2"/>
    </row>
    <row r="19" spans="1:7" ht="21" x14ac:dyDescent="0.35">
      <c r="B19" s="3"/>
    </row>
  </sheetData>
  <mergeCells count="5">
    <mergeCell ref="A1:G2"/>
    <mergeCell ref="A3:G3"/>
    <mergeCell ref="A4:B4"/>
    <mergeCell ref="F4:G4"/>
    <mergeCell ref="A13:B1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74CD301-ADEB-4BFC-A585-192FE85E9E1B}">
          <x14:formula1>
            <xm:f>donnees!$A$9:$A$11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B5A04-7575-481E-B0EE-EFB912828AB2}">
  <dimension ref="A1:O41"/>
  <sheetViews>
    <sheetView tabSelected="1" topLeftCell="B1" zoomScale="130" zoomScaleNormal="130" workbookViewId="0">
      <selection activeCell="D22" sqref="D22"/>
    </sheetView>
  </sheetViews>
  <sheetFormatPr baseColWidth="10" defaultRowHeight="15" x14ac:dyDescent="0.25"/>
  <cols>
    <col min="1" max="1" width="5.42578125" hidden="1" customWidth="1"/>
    <col min="4" max="4" width="5.28515625" style="6" bestFit="1" customWidth="1"/>
    <col min="5" max="5" width="17" style="6" bestFit="1" customWidth="1"/>
    <col min="6" max="6" width="17" style="6" hidden="1" customWidth="1"/>
    <col min="7" max="7" width="17" style="6" customWidth="1"/>
    <col min="8" max="8" width="14" style="6" bestFit="1" customWidth="1"/>
    <col min="9" max="9" width="15" customWidth="1"/>
    <col min="10" max="10" width="10" style="1" bestFit="1" customWidth="1"/>
    <col min="11" max="11" width="18" style="6" bestFit="1" customWidth="1"/>
    <col min="12" max="12" width="0" style="1" hidden="1" customWidth="1"/>
    <col min="13" max="13" width="17.42578125" style="6" customWidth="1"/>
    <col min="14" max="14" width="0" style="1" hidden="1" customWidth="1"/>
    <col min="15" max="15" width="12.7109375" bestFit="1" customWidth="1"/>
  </cols>
  <sheetData>
    <row r="1" spans="1:15" x14ac:dyDescent="0.25">
      <c r="B1" s="17" t="s">
        <v>5</v>
      </c>
      <c r="C1" s="17" t="s">
        <v>6</v>
      </c>
      <c r="D1" s="18" t="s">
        <v>8</v>
      </c>
      <c r="E1" s="18" t="s">
        <v>11</v>
      </c>
      <c r="F1" s="18" t="s">
        <v>47</v>
      </c>
      <c r="G1" s="18" t="s">
        <v>46</v>
      </c>
      <c r="H1" s="18" t="s">
        <v>12</v>
      </c>
      <c r="I1" s="17" t="s">
        <v>13</v>
      </c>
      <c r="J1" s="19" t="s">
        <v>48</v>
      </c>
      <c r="K1" s="18" t="s">
        <v>14</v>
      </c>
      <c r="L1" s="20" t="s">
        <v>47</v>
      </c>
      <c r="M1" s="18" t="s">
        <v>15</v>
      </c>
      <c r="N1" s="19" t="s">
        <v>47</v>
      </c>
      <c r="O1" s="17" t="s">
        <v>16</v>
      </c>
    </row>
    <row r="2" spans="1:15" x14ac:dyDescent="0.25">
      <c r="A2">
        <f>IF(I2&lt;&gt;"",1,0)</f>
        <v>1</v>
      </c>
      <c r="B2" s="21" t="s">
        <v>50</v>
      </c>
      <c r="C2" s="21" t="s">
        <v>49</v>
      </c>
      <c r="D2" s="22" t="s">
        <v>18</v>
      </c>
      <c r="E2" s="23">
        <v>28508</v>
      </c>
      <c r="F2" s="22">
        <f>YEAR(E2)</f>
        <v>1978</v>
      </c>
      <c r="G2" s="22" t="str">
        <f>IF(A2=0,"",VLOOKUP(F2,donnees!$E$2:$F$67,2,0))</f>
        <v>V1</v>
      </c>
      <c r="H2" s="22" t="s">
        <v>17</v>
      </c>
      <c r="I2" s="21" t="s">
        <v>0</v>
      </c>
      <c r="J2" s="24">
        <f>IF(A2=0,"",IF(SUM($A$2:$A$40)&lt;=9,VLOOKUP(I2,donnees!$A$2:$C$8,2,0),VLOOKUP(I2,donnees!$A$2:$C$8,3,0)))</f>
        <v>9.6</v>
      </c>
      <c r="K2" s="22" t="s">
        <v>20</v>
      </c>
      <c r="L2" s="24">
        <f>IF(K2="oui",8,0)</f>
        <v>8</v>
      </c>
      <c r="M2" s="22" t="s">
        <v>21</v>
      </c>
      <c r="N2" s="24">
        <f>IF(M2="oui",10,0)</f>
        <v>0</v>
      </c>
      <c r="O2" s="25">
        <f t="shared" ref="O2:O40" si="0">IF(A2=0,"",SUM(J2,L2,N2))</f>
        <v>17.600000000000001</v>
      </c>
    </row>
    <row r="3" spans="1:15" x14ac:dyDescent="0.25">
      <c r="A3">
        <f t="shared" ref="A3:A40" si="1">IF(I3&lt;&gt;"",1,0)</f>
        <v>1</v>
      </c>
      <c r="B3" s="26" t="s">
        <v>61</v>
      </c>
      <c r="C3" s="26" t="s">
        <v>51</v>
      </c>
      <c r="D3" s="27" t="s">
        <v>18</v>
      </c>
      <c r="E3" s="28">
        <v>29239</v>
      </c>
      <c r="F3" s="27">
        <f t="shared" ref="F3:F12" si="2">YEAR(E3)</f>
        <v>1980</v>
      </c>
      <c r="G3" s="27" t="str">
        <f>IF(A3=0,"",VLOOKUP(F3,donnees!$E$2:$F$67,2,0))</f>
        <v>SE</v>
      </c>
      <c r="H3" s="27" t="s">
        <v>19</v>
      </c>
      <c r="I3" s="26" t="s">
        <v>1</v>
      </c>
      <c r="J3" s="29">
        <f>IF(A3=0,"",IF(SUM($A$2:$A$40)&lt;=9,VLOOKUP(I3,donnees!$A$2:$C$8,2,0),VLOOKUP(I3,donnees!$A$2:$C$8,3,0)))</f>
        <v>40</v>
      </c>
      <c r="K3" s="27" t="s">
        <v>20</v>
      </c>
      <c r="L3" s="29">
        <f t="shared" ref="L3:L13" si="3">IF(K3="oui",8,0)</f>
        <v>8</v>
      </c>
      <c r="M3" s="27" t="s">
        <v>20</v>
      </c>
      <c r="N3" s="29">
        <f t="shared" ref="N3:N40" si="4">IF(M3="oui",10,0)</f>
        <v>10</v>
      </c>
      <c r="O3" s="30">
        <f t="shared" si="0"/>
        <v>58</v>
      </c>
    </row>
    <row r="4" spans="1:15" x14ac:dyDescent="0.25">
      <c r="A4">
        <f t="shared" si="1"/>
        <v>1</v>
      </c>
      <c r="B4" s="21" t="s">
        <v>50</v>
      </c>
      <c r="C4" s="21" t="s">
        <v>52</v>
      </c>
      <c r="D4" s="22" t="s">
        <v>36</v>
      </c>
      <c r="E4" s="23">
        <v>29606</v>
      </c>
      <c r="F4" s="22">
        <f t="shared" si="2"/>
        <v>1981</v>
      </c>
      <c r="G4" s="22" t="str">
        <f>IF(A4=0,"",VLOOKUP(F4,donnees!$E$2:$F$67,2,0))</f>
        <v>SE</v>
      </c>
      <c r="H4" s="22" t="s">
        <v>19</v>
      </c>
      <c r="I4" s="21" t="s">
        <v>32</v>
      </c>
      <c r="J4" s="24">
        <f>IF(A4=0,"",IF(SUM($A$2:$A$40)&lt;=9,VLOOKUP(I4,donnees!$A$2:$C$8,2,0),VLOOKUP(I4,donnees!$A$2:$C$8,3,0)))</f>
        <v>22.4</v>
      </c>
      <c r="K4" s="22" t="s">
        <v>21</v>
      </c>
      <c r="L4" s="24">
        <f t="shared" si="3"/>
        <v>0</v>
      </c>
      <c r="M4" s="22" t="s">
        <v>20</v>
      </c>
      <c r="N4" s="24">
        <f t="shared" si="4"/>
        <v>10</v>
      </c>
      <c r="O4" s="25">
        <f t="shared" si="0"/>
        <v>32.4</v>
      </c>
    </row>
    <row r="5" spans="1:15" x14ac:dyDescent="0.25">
      <c r="A5">
        <f t="shared" si="1"/>
        <v>1</v>
      </c>
      <c r="B5" s="26" t="s">
        <v>62</v>
      </c>
      <c r="C5" s="26" t="s">
        <v>53</v>
      </c>
      <c r="D5" s="27" t="s">
        <v>18</v>
      </c>
      <c r="E5" s="28">
        <v>19746</v>
      </c>
      <c r="F5" s="27">
        <f t="shared" si="2"/>
        <v>1954</v>
      </c>
      <c r="G5" s="27" t="str">
        <f>IF(A5=0,"",VLOOKUP(F5,donnees!$E$2:$F$67,2,0))</f>
        <v>V3</v>
      </c>
      <c r="H5" s="27" t="s">
        <v>35</v>
      </c>
      <c r="I5" s="26" t="s">
        <v>0</v>
      </c>
      <c r="J5" s="29">
        <f>IF(A5=0,"",IF(SUM($A$2:$A$40)&lt;=9,VLOOKUP(I5,donnees!$A$2:$C$8,2,0),VLOOKUP(I5,donnees!$A$2:$C$8,3,0)))</f>
        <v>9.6</v>
      </c>
      <c r="K5" s="27" t="s">
        <v>21</v>
      </c>
      <c r="L5" s="29">
        <f t="shared" si="3"/>
        <v>0</v>
      </c>
      <c r="M5" s="27" t="s">
        <v>20</v>
      </c>
      <c r="N5" s="29">
        <f t="shared" si="4"/>
        <v>10</v>
      </c>
      <c r="O5" s="30">
        <f t="shared" si="0"/>
        <v>19.600000000000001</v>
      </c>
    </row>
    <row r="6" spans="1:15" x14ac:dyDescent="0.25">
      <c r="A6">
        <f t="shared" si="1"/>
        <v>1</v>
      </c>
      <c r="B6" s="21" t="s">
        <v>63</v>
      </c>
      <c r="C6" s="21" t="s">
        <v>54</v>
      </c>
      <c r="D6" s="22" t="s">
        <v>36</v>
      </c>
      <c r="E6" s="23">
        <v>28508</v>
      </c>
      <c r="F6" s="22">
        <f t="shared" si="2"/>
        <v>1978</v>
      </c>
      <c r="G6" s="22" t="str">
        <f>IF(A6=0,"",VLOOKUP(F6,donnees!$E$2:$F$67,2,0))</f>
        <v>V1</v>
      </c>
      <c r="H6" s="22" t="s">
        <v>18</v>
      </c>
      <c r="I6" s="21" t="s">
        <v>3</v>
      </c>
      <c r="J6" s="24">
        <f>IF(A6=0,"",IF(SUM($A$2:$A$40)&lt;=9,VLOOKUP(I6,donnees!$A$2:$C$8,2,0),VLOOKUP(I6,donnees!$A$2:$C$8,3,0)))</f>
        <v>5</v>
      </c>
      <c r="K6" s="22" t="s">
        <v>20</v>
      </c>
      <c r="L6" s="24">
        <f t="shared" si="3"/>
        <v>8</v>
      </c>
      <c r="M6" s="22" t="s">
        <v>21</v>
      </c>
      <c r="N6" s="24">
        <f t="shared" si="4"/>
        <v>0</v>
      </c>
      <c r="O6" s="25">
        <f t="shared" si="0"/>
        <v>13</v>
      </c>
    </row>
    <row r="7" spans="1:15" x14ac:dyDescent="0.25">
      <c r="A7">
        <f t="shared" si="1"/>
        <v>1</v>
      </c>
      <c r="B7" s="26" t="s">
        <v>64</v>
      </c>
      <c r="C7" s="26" t="s">
        <v>55</v>
      </c>
      <c r="D7" s="27" t="s">
        <v>18</v>
      </c>
      <c r="E7" s="28">
        <v>29239</v>
      </c>
      <c r="F7" s="27">
        <f t="shared" si="2"/>
        <v>1980</v>
      </c>
      <c r="G7" s="27" t="str">
        <f>IF(A7=0,"",VLOOKUP(F7,donnees!$E$2:$F$67,2,0))</f>
        <v>SE</v>
      </c>
      <c r="H7" s="27" t="s">
        <v>18</v>
      </c>
      <c r="I7" s="26" t="s">
        <v>4</v>
      </c>
      <c r="J7" s="29">
        <f>IF(A7=0,"",IF(SUM($A$2:$A$40)&lt;=9,VLOOKUP(I7,donnees!$A$2:$C$8,2,0),VLOOKUP(I7,donnees!$A$2:$C$8,3,0)))</f>
        <v>96</v>
      </c>
      <c r="K7" s="27" t="s">
        <v>21</v>
      </c>
      <c r="L7" s="29">
        <f t="shared" si="3"/>
        <v>0</v>
      </c>
      <c r="M7" s="27" t="s">
        <v>21</v>
      </c>
      <c r="N7" s="29">
        <f t="shared" si="4"/>
        <v>0</v>
      </c>
      <c r="O7" s="30">
        <f t="shared" si="0"/>
        <v>96</v>
      </c>
    </row>
    <row r="8" spans="1:15" x14ac:dyDescent="0.25">
      <c r="A8" s="8">
        <f t="shared" si="1"/>
        <v>1</v>
      </c>
      <c r="B8" s="21" t="s">
        <v>65</v>
      </c>
      <c r="C8" s="21" t="s">
        <v>56</v>
      </c>
      <c r="D8" s="22" t="s">
        <v>36</v>
      </c>
      <c r="E8" s="23">
        <v>29606</v>
      </c>
      <c r="F8" s="22">
        <f t="shared" si="2"/>
        <v>1981</v>
      </c>
      <c r="G8" s="22" t="str">
        <f>IF(A8=0,"",VLOOKUP(F8,donnees!$E$2:$F$67,2,0))</f>
        <v>SE</v>
      </c>
      <c r="H8" s="22" t="s">
        <v>18</v>
      </c>
      <c r="I8" s="21" t="s">
        <v>4</v>
      </c>
      <c r="J8" s="24">
        <f>IF(A8=0,"",IF(SUM($A$2:$A$40)&lt;=9,VLOOKUP(I8,donnees!$A$2:$C$8,2,0),VLOOKUP(I8,donnees!$A$2:$C$8,3,0)))</f>
        <v>96</v>
      </c>
      <c r="K8" s="22" t="s">
        <v>20</v>
      </c>
      <c r="L8" s="24">
        <f t="shared" si="3"/>
        <v>8</v>
      </c>
      <c r="M8" s="22" t="s">
        <v>20</v>
      </c>
      <c r="N8" s="24">
        <f t="shared" si="4"/>
        <v>10</v>
      </c>
      <c r="O8" s="25">
        <f t="shared" si="0"/>
        <v>114</v>
      </c>
    </row>
    <row r="9" spans="1:15" x14ac:dyDescent="0.25">
      <c r="A9">
        <f t="shared" si="1"/>
        <v>1</v>
      </c>
      <c r="B9" s="26" t="s">
        <v>66</v>
      </c>
      <c r="C9" s="26" t="s">
        <v>57</v>
      </c>
      <c r="D9" s="27" t="s">
        <v>18</v>
      </c>
      <c r="E9" s="28">
        <v>19746</v>
      </c>
      <c r="F9" s="27">
        <f t="shared" si="2"/>
        <v>1954</v>
      </c>
      <c r="G9" s="27" t="str">
        <f>IF(A9=0,"",VLOOKUP(F9,donnees!$E$2:$F$67,2,0))</f>
        <v>V3</v>
      </c>
      <c r="H9" s="27" t="s">
        <v>18</v>
      </c>
      <c r="I9" s="26" t="s">
        <v>4</v>
      </c>
      <c r="J9" s="29">
        <f>IF(A9=0,"",IF(SUM($A$2:$A$40)&lt;=9,VLOOKUP(I9,donnees!$A$2:$C$8,2,0),VLOOKUP(I9,donnees!$A$2:$C$8,3,0)))</f>
        <v>96</v>
      </c>
      <c r="K9" s="27" t="s">
        <v>21</v>
      </c>
      <c r="L9" s="29">
        <f t="shared" si="3"/>
        <v>0</v>
      </c>
      <c r="M9" s="27" t="s">
        <v>20</v>
      </c>
      <c r="N9" s="29">
        <f t="shared" si="4"/>
        <v>10</v>
      </c>
      <c r="O9" s="30">
        <f t="shared" si="0"/>
        <v>106</v>
      </c>
    </row>
    <row r="10" spans="1:15" x14ac:dyDescent="0.25">
      <c r="A10">
        <f t="shared" si="1"/>
        <v>1</v>
      </c>
      <c r="B10" s="21" t="s">
        <v>67</v>
      </c>
      <c r="C10" s="21" t="s">
        <v>58</v>
      </c>
      <c r="D10" s="22" t="s">
        <v>36</v>
      </c>
      <c r="E10" s="23">
        <v>28508</v>
      </c>
      <c r="F10" s="22">
        <f t="shared" si="2"/>
        <v>1978</v>
      </c>
      <c r="G10" s="22" t="str">
        <f>IF(A10=0,"",VLOOKUP(F10,donnees!$E$2:$F$67,2,0))</f>
        <v>V1</v>
      </c>
      <c r="H10" s="22" t="s">
        <v>17</v>
      </c>
      <c r="I10" s="21" t="s">
        <v>4</v>
      </c>
      <c r="J10" s="24">
        <f>IF(A10=0,"",IF(SUM($A$2:$A$40)&lt;=9,VLOOKUP(I10,donnees!$A$2:$C$8,2,0),VLOOKUP(I10,donnees!$A$2:$C$8,3,0)))</f>
        <v>96</v>
      </c>
      <c r="K10" s="22" t="s">
        <v>20</v>
      </c>
      <c r="L10" s="24">
        <f t="shared" si="3"/>
        <v>8</v>
      </c>
      <c r="M10" s="22" t="s">
        <v>20</v>
      </c>
      <c r="N10" s="24">
        <f t="shared" si="4"/>
        <v>10</v>
      </c>
      <c r="O10" s="25">
        <f t="shared" si="0"/>
        <v>114</v>
      </c>
    </row>
    <row r="11" spans="1:15" x14ac:dyDescent="0.25">
      <c r="A11">
        <f t="shared" si="1"/>
        <v>1</v>
      </c>
      <c r="B11" s="26" t="s">
        <v>68</v>
      </c>
      <c r="C11" s="26" t="s">
        <v>59</v>
      </c>
      <c r="D11" s="27" t="s">
        <v>18</v>
      </c>
      <c r="E11" s="28">
        <v>29239</v>
      </c>
      <c r="F11" s="27">
        <f t="shared" si="2"/>
        <v>1980</v>
      </c>
      <c r="G11" s="27" t="str">
        <f>IF(A11=0,"",VLOOKUP(F11,donnees!$E$2:$F$67,2,0))</f>
        <v>SE</v>
      </c>
      <c r="H11" s="27" t="s">
        <v>35</v>
      </c>
      <c r="I11" s="26" t="s">
        <v>1</v>
      </c>
      <c r="J11" s="29">
        <f>IF(A11=0,"",IF(SUM($A$2:$A$40)&lt;=9,VLOOKUP(I11,donnees!$A$2:$C$8,2,0),VLOOKUP(I11,donnees!$A$2:$C$8,3,0)))</f>
        <v>40</v>
      </c>
      <c r="K11" s="27" t="s">
        <v>21</v>
      </c>
      <c r="L11" s="29">
        <f t="shared" si="3"/>
        <v>0</v>
      </c>
      <c r="M11" s="27" t="s">
        <v>21</v>
      </c>
      <c r="N11" s="29">
        <f t="shared" si="4"/>
        <v>0</v>
      </c>
      <c r="O11" s="30">
        <f t="shared" si="0"/>
        <v>40</v>
      </c>
    </row>
    <row r="12" spans="1:15" x14ac:dyDescent="0.25">
      <c r="A12">
        <f t="shared" si="1"/>
        <v>1</v>
      </c>
      <c r="B12" s="21" t="s">
        <v>69</v>
      </c>
      <c r="C12" s="21" t="s">
        <v>60</v>
      </c>
      <c r="D12" s="22" t="s">
        <v>36</v>
      </c>
      <c r="E12" s="23">
        <v>29606</v>
      </c>
      <c r="F12" s="22">
        <f t="shared" si="2"/>
        <v>1981</v>
      </c>
      <c r="G12" s="22" t="str">
        <f>IF(A12=0,"",VLOOKUP(F12,donnees!$E$2:$F$67,2,0))</f>
        <v>SE</v>
      </c>
      <c r="H12" s="22" t="s">
        <v>35</v>
      </c>
      <c r="I12" s="21" t="s">
        <v>1</v>
      </c>
      <c r="J12" s="24">
        <f>IF(A12=0,"",IF(SUM($A$2:$A$40)&lt;=9,VLOOKUP(I12,donnees!$A$2:$C$8,2,0),VLOOKUP(I12,donnees!$A$2:$C$8,3,0)))</f>
        <v>40</v>
      </c>
      <c r="K12" s="22" t="s">
        <v>20</v>
      </c>
      <c r="L12" s="24">
        <f t="shared" si="3"/>
        <v>8</v>
      </c>
      <c r="M12" s="22" t="s">
        <v>21</v>
      </c>
      <c r="N12" s="24">
        <f t="shared" si="4"/>
        <v>0</v>
      </c>
      <c r="O12" s="25">
        <f t="shared" si="0"/>
        <v>48</v>
      </c>
    </row>
    <row r="13" spans="1:15" x14ac:dyDescent="0.25">
      <c r="A13">
        <f t="shared" si="1"/>
        <v>0</v>
      </c>
      <c r="B13" s="26"/>
      <c r="C13" s="26"/>
      <c r="D13" s="27"/>
      <c r="E13" s="28"/>
      <c r="F13" s="27"/>
      <c r="G13" s="27" t="str">
        <f>IF(A13=0,"",VLOOKUP(F13,donnees!$E$2:$F$67,2,0))</f>
        <v/>
      </c>
      <c r="H13" s="27"/>
      <c r="I13" s="26"/>
      <c r="J13" s="29" t="str">
        <f>IF(A13=0,"",IF(SUM($A$2:$A$40)&lt;=9,VLOOKUP(I13,donnees!$A$2:$C$8,2,0),VLOOKUP(I13,donnees!$A$2:$C$8,3,0)))</f>
        <v/>
      </c>
      <c r="K13" s="27"/>
      <c r="L13" s="29">
        <f t="shared" si="3"/>
        <v>0</v>
      </c>
      <c r="M13" s="27"/>
      <c r="N13" s="29">
        <f t="shared" si="4"/>
        <v>0</v>
      </c>
      <c r="O13" s="30" t="str">
        <f t="shared" si="0"/>
        <v/>
      </c>
    </row>
    <row r="14" spans="1:15" x14ac:dyDescent="0.25">
      <c r="A14">
        <f t="shared" si="1"/>
        <v>0</v>
      </c>
      <c r="B14" s="21"/>
      <c r="C14" s="21"/>
      <c r="D14" s="22"/>
      <c r="E14" s="23"/>
      <c r="F14" s="22"/>
      <c r="G14" s="22" t="str">
        <f>IF(A14=0,"",VLOOKUP(F14,donnees!$E$2:$F$67,2,0))</f>
        <v/>
      </c>
      <c r="H14" s="22"/>
      <c r="I14" s="21"/>
      <c r="J14" s="24" t="str">
        <f>IF(A14=0,"",IF(SUM($A$2:$A$40)&lt;=9,VLOOKUP(I14,donnees!$A$2:$C$8,2,0),VLOOKUP(I14,donnees!$A$2:$C$8,3,0)))</f>
        <v/>
      </c>
      <c r="K14" s="22"/>
      <c r="L14" s="24">
        <v>0</v>
      </c>
      <c r="M14" s="22"/>
      <c r="N14" s="24">
        <f t="shared" si="4"/>
        <v>0</v>
      </c>
      <c r="O14" s="25" t="str">
        <f t="shared" si="0"/>
        <v/>
      </c>
    </row>
    <row r="15" spans="1:15" x14ac:dyDescent="0.25">
      <c r="A15">
        <f t="shared" si="1"/>
        <v>0</v>
      </c>
      <c r="B15" s="26"/>
      <c r="C15" s="26"/>
      <c r="D15" s="27"/>
      <c r="E15" s="28"/>
      <c r="F15" s="27"/>
      <c r="G15" s="27" t="str">
        <f>IF(A15=0,"",VLOOKUP(F15,donnees!$E$2:$F$67,2,0))</f>
        <v/>
      </c>
      <c r="H15" s="27"/>
      <c r="I15" s="26"/>
      <c r="J15" s="29" t="str">
        <f>IF(A15=0,"",IF(SUM($A$2:$A$40)&lt;=9,VLOOKUP(I15,donnees!$A$2:$C$8,2,0),VLOOKUP(I15,donnees!$A$2:$C$8,3,0)))</f>
        <v/>
      </c>
      <c r="K15" s="27"/>
      <c r="L15" s="29">
        <v>0</v>
      </c>
      <c r="M15" s="27"/>
      <c r="N15" s="29">
        <f t="shared" si="4"/>
        <v>0</v>
      </c>
      <c r="O15" s="30" t="str">
        <f t="shared" si="0"/>
        <v/>
      </c>
    </row>
    <row r="16" spans="1:15" x14ac:dyDescent="0.25">
      <c r="A16">
        <f t="shared" si="1"/>
        <v>0</v>
      </c>
      <c r="B16" s="21"/>
      <c r="C16" s="21"/>
      <c r="D16" s="22"/>
      <c r="E16" s="23"/>
      <c r="F16" s="22"/>
      <c r="G16" s="22" t="str">
        <f>IF(A16=0,"",VLOOKUP(F16,donnees!$E$2:$F$67,2,0))</f>
        <v/>
      </c>
      <c r="H16" s="22"/>
      <c r="I16" s="21"/>
      <c r="J16" s="24" t="str">
        <f>IF(A16=0,"",IF(SUM($A$2:$A$40)&lt;=9,VLOOKUP(I16,donnees!$A$2:$C$8,2,0),VLOOKUP(I16,donnees!$A$2:$C$8,3,0)))</f>
        <v/>
      </c>
      <c r="K16" s="22"/>
      <c r="L16" s="24">
        <v>0</v>
      </c>
      <c r="M16" s="22"/>
      <c r="N16" s="24">
        <f t="shared" si="4"/>
        <v>0</v>
      </c>
      <c r="O16" s="25" t="str">
        <f t="shared" si="0"/>
        <v/>
      </c>
    </row>
    <row r="17" spans="1:15" x14ac:dyDescent="0.25">
      <c r="A17">
        <f t="shared" si="1"/>
        <v>0</v>
      </c>
      <c r="B17" s="26"/>
      <c r="C17" s="26"/>
      <c r="D17" s="27"/>
      <c r="E17" s="28"/>
      <c r="F17" s="27"/>
      <c r="G17" s="27" t="str">
        <f>IF(A17=0,"",VLOOKUP(F17,donnees!$E$2:$F$67,2,0))</f>
        <v/>
      </c>
      <c r="H17" s="27"/>
      <c r="I17" s="26"/>
      <c r="J17" s="29" t="str">
        <f>IF(A17=0,"",IF(SUM($A$2:$A$40)&lt;=9,VLOOKUP(I17,donnees!$A$2:$C$8,2,0),VLOOKUP(I17,donnees!$A$2:$C$8,3,0)))</f>
        <v/>
      </c>
      <c r="K17" s="27"/>
      <c r="L17" s="29">
        <v>0</v>
      </c>
      <c r="M17" s="27"/>
      <c r="N17" s="29">
        <f t="shared" si="4"/>
        <v>0</v>
      </c>
      <c r="O17" s="30" t="str">
        <f t="shared" si="0"/>
        <v/>
      </c>
    </row>
    <row r="18" spans="1:15" x14ac:dyDescent="0.25">
      <c r="A18">
        <f t="shared" si="1"/>
        <v>0</v>
      </c>
      <c r="B18" s="21"/>
      <c r="C18" s="21"/>
      <c r="D18" s="22"/>
      <c r="E18" s="23"/>
      <c r="F18" s="22"/>
      <c r="G18" s="22" t="str">
        <f>IF(A18=0,"",VLOOKUP(F18,donnees!$E$2:$F$67,2,0))</f>
        <v/>
      </c>
      <c r="H18" s="22"/>
      <c r="I18" s="21"/>
      <c r="J18" s="24" t="str">
        <f>IF(A18=0,"",IF(SUM($A$2:$A$40)&lt;=9,VLOOKUP(I18,donnees!$A$2:$C$8,2,0),VLOOKUP(I18,donnees!$A$2:$C$8,3,0)))</f>
        <v/>
      </c>
      <c r="K18" s="22"/>
      <c r="L18" s="24">
        <v>0</v>
      </c>
      <c r="M18" s="22"/>
      <c r="N18" s="24">
        <f t="shared" si="4"/>
        <v>0</v>
      </c>
      <c r="O18" s="25" t="str">
        <f t="shared" si="0"/>
        <v/>
      </c>
    </row>
    <row r="19" spans="1:15" x14ac:dyDescent="0.25">
      <c r="A19">
        <f t="shared" si="1"/>
        <v>0</v>
      </c>
      <c r="B19" s="26"/>
      <c r="C19" s="26"/>
      <c r="D19" s="27"/>
      <c r="E19" s="28"/>
      <c r="F19" s="27"/>
      <c r="G19" s="27" t="str">
        <f>IF(A19=0,"",VLOOKUP(F19,donnees!$E$2:$F$67,2,0))</f>
        <v/>
      </c>
      <c r="H19" s="27"/>
      <c r="I19" s="26"/>
      <c r="J19" s="29" t="str">
        <f>IF(A19=0,"",IF(SUM($A$2:$A$40)&lt;=9,VLOOKUP(I19,donnees!$A$2:$C$8,2,0),VLOOKUP(I19,donnees!$A$2:$C$8,3,0)))</f>
        <v/>
      </c>
      <c r="K19" s="27"/>
      <c r="L19" s="29">
        <v>0</v>
      </c>
      <c r="M19" s="27"/>
      <c r="N19" s="29">
        <f t="shared" si="4"/>
        <v>0</v>
      </c>
      <c r="O19" s="30" t="str">
        <f t="shared" si="0"/>
        <v/>
      </c>
    </row>
    <row r="20" spans="1:15" x14ac:dyDescent="0.25">
      <c r="A20">
        <f t="shared" si="1"/>
        <v>0</v>
      </c>
      <c r="B20" s="21"/>
      <c r="C20" s="21"/>
      <c r="D20" s="22"/>
      <c r="E20" s="23"/>
      <c r="F20" s="22"/>
      <c r="G20" s="22" t="str">
        <f>IF(A20=0,"",VLOOKUP(F20,donnees!$E$2:$F$67,2,0))</f>
        <v/>
      </c>
      <c r="H20" s="22"/>
      <c r="I20" s="21"/>
      <c r="J20" s="24" t="str">
        <f>IF(A20=0,"",IF(SUM($A$2:$A$40)&lt;=9,VLOOKUP(I20,donnees!$A$2:$C$8,2,0),VLOOKUP(I20,donnees!$A$2:$C$8,3,0)))</f>
        <v/>
      </c>
      <c r="K20" s="22"/>
      <c r="L20" s="24">
        <v>0</v>
      </c>
      <c r="M20" s="22"/>
      <c r="N20" s="24">
        <f t="shared" si="4"/>
        <v>0</v>
      </c>
      <c r="O20" s="25" t="str">
        <f t="shared" si="0"/>
        <v/>
      </c>
    </row>
    <row r="21" spans="1:15" x14ac:dyDescent="0.25">
      <c r="A21">
        <f t="shared" si="1"/>
        <v>0</v>
      </c>
      <c r="B21" s="26"/>
      <c r="C21" s="26"/>
      <c r="D21" s="27"/>
      <c r="E21" s="28"/>
      <c r="F21" s="27"/>
      <c r="G21" s="27"/>
      <c r="H21" s="27"/>
      <c r="I21" s="26"/>
      <c r="J21" s="29" t="str">
        <f>IF(A21=0,"",IF(SUM($A$2:$A$40)&lt;=9,VLOOKUP(I21,donnees!$A$2:$C$8,2,0),VLOOKUP(I21,donnees!$A$2:$C$8,3,0)))</f>
        <v/>
      </c>
      <c r="K21" s="27"/>
      <c r="L21" s="29">
        <v>0</v>
      </c>
      <c r="M21" s="27"/>
      <c r="N21" s="29">
        <f t="shared" si="4"/>
        <v>0</v>
      </c>
      <c r="O21" s="30" t="str">
        <f t="shared" si="0"/>
        <v/>
      </c>
    </row>
    <row r="22" spans="1:15" x14ac:dyDescent="0.25">
      <c r="A22">
        <f t="shared" si="1"/>
        <v>0</v>
      </c>
      <c r="B22" s="21"/>
      <c r="C22" s="21"/>
      <c r="D22" s="22"/>
      <c r="E22" s="23"/>
      <c r="F22" s="22"/>
      <c r="G22" s="22"/>
      <c r="H22" s="22"/>
      <c r="I22" s="21"/>
      <c r="J22" s="24" t="str">
        <f>IF(A22=0,"",IF(SUM($A$2:$A$40)&lt;=9,VLOOKUP(I22,donnees!$A$2:$C$8,2,0),VLOOKUP(I22,donnees!$A$2:$C$8,3,0)))</f>
        <v/>
      </c>
      <c r="K22" s="22"/>
      <c r="L22" s="24">
        <v>0</v>
      </c>
      <c r="M22" s="22"/>
      <c r="N22" s="24">
        <f t="shared" si="4"/>
        <v>0</v>
      </c>
      <c r="O22" s="25" t="str">
        <f t="shared" si="0"/>
        <v/>
      </c>
    </row>
    <row r="23" spans="1:15" x14ac:dyDescent="0.25">
      <c r="A23">
        <f t="shared" si="1"/>
        <v>0</v>
      </c>
      <c r="B23" s="26"/>
      <c r="C23" s="26"/>
      <c r="D23" s="27"/>
      <c r="E23" s="28"/>
      <c r="F23" s="27"/>
      <c r="G23" s="27"/>
      <c r="H23" s="27"/>
      <c r="I23" s="26"/>
      <c r="J23" s="29" t="str">
        <f>IF(A23=0,"",IF(SUM($A$2:$A$40)&lt;=9,VLOOKUP(I23,donnees!$A$2:$C$8,2,0),VLOOKUP(I23,donnees!$A$2:$C$8,3,0)))</f>
        <v/>
      </c>
      <c r="K23" s="27"/>
      <c r="L23" s="29">
        <v>0</v>
      </c>
      <c r="M23" s="27"/>
      <c r="N23" s="29">
        <f t="shared" si="4"/>
        <v>0</v>
      </c>
      <c r="O23" s="30" t="str">
        <f t="shared" si="0"/>
        <v/>
      </c>
    </row>
    <row r="24" spans="1:15" x14ac:dyDescent="0.25">
      <c r="A24">
        <f t="shared" si="1"/>
        <v>0</v>
      </c>
      <c r="B24" s="21"/>
      <c r="C24" s="21"/>
      <c r="D24" s="22"/>
      <c r="E24" s="23"/>
      <c r="F24" s="22"/>
      <c r="G24" s="22"/>
      <c r="H24" s="22"/>
      <c r="I24" s="21"/>
      <c r="J24" s="24" t="str">
        <f>IF(A24=0,"",IF(SUM($A$2:$A$40)&lt;=9,VLOOKUP(I24,donnees!$A$2:$C$8,2,0),VLOOKUP(I24,donnees!$A$2:$C$8,3,0)))</f>
        <v/>
      </c>
      <c r="K24" s="22"/>
      <c r="L24" s="24">
        <v>0</v>
      </c>
      <c r="M24" s="22"/>
      <c r="N24" s="24">
        <f t="shared" si="4"/>
        <v>0</v>
      </c>
      <c r="O24" s="25" t="str">
        <f t="shared" si="0"/>
        <v/>
      </c>
    </row>
    <row r="25" spans="1:15" x14ac:dyDescent="0.25">
      <c r="A25">
        <f t="shared" si="1"/>
        <v>0</v>
      </c>
      <c r="B25" s="26"/>
      <c r="C25" s="26"/>
      <c r="D25" s="27"/>
      <c r="E25" s="28"/>
      <c r="F25" s="27"/>
      <c r="G25" s="27"/>
      <c r="H25" s="27"/>
      <c r="I25" s="26"/>
      <c r="J25" s="29" t="str">
        <f>IF(A25=0,"",IF(SUM($A$2:$A$40)&lt;=9,VLOOKUP(I25,donnees!$A$2:$C$8,2,0),VLOOKUP(I25,donnees!$A$2:$C$8,3,0)))</f>
        <v/>
      </c>
      <c r="K25" s="27"/>
      <c r="L25" s="29">
        <v>0</v>
      </c>
      <c r="M25" s="27"/>
      <c r="N25" s="29">
        <f t="shared" si="4"/>
        <v>0</v>
      </c>
      <c r="O25" s="30" t="str">
        <f t="shared" si="0"/>
        <v/>
      </c>
    </row>
    <row r="26" spans="1:15" x14ac:dyDescent="0.25">
      <c r="A26">
        <f t="shared" si="1"/>
        <v>0</v>
      </c>
      <c r="B26" s="21"/>
      <c r="C26" s="21"/>
      <c r="D26" s="22"/>
      <c r="E26" s="23"/>
      <c r="F26" s="22"/>
      <c r="G26" s="22"/>
      <c r="H26" s="22"/>
      <c r="I26" s="21"/>
      <c r="J26" s="24" t="str">
        <f>IF(A26=0,"",IF(SUM($A$2:$A$40)&lt;=9,VLOOKUP(I26,donnees!$A$2:$C$8,2,0),VLOOKUP(I26,donnees!$A$2:$C$8,3,0)))</f>
        <v/>
      </c>
      <c r="K26" s="22"/>
      <c r="L26" s="24">
        <v>0</v>
      </c>
      <c r="M26" s="22"/>
      <c r="N26" s="24">
        <f t="shared" si="4"/>
        <v>0</v>
      </c>
      <c r="O26" s="25" t="str">
        <f t="shared" si="0"/>
        <v/>
      </c>
    </row>
    <row r="27" spans="1:15" x14ac:dyDescent="0.25">
      <c r="A27">
        <f t="shared" si="1"/>
        <v>0</v>
      </c>
      <c r="B27" s="26"/>
      <c r="C27" s="26"/>
      <c r="D27" s="27"/>
      <c r="E27" s="28"/>
      <c r="F27" s="27"/>
      <c r="G27" s="27"/>
      <c r="H27" s="27"/>
      <c r="I27" s="26"/>
      <c r="J27" s="29" t="str">
        <f>IF(A27=0,"",IF(SUM($A$2:$A$40)&lt;=9,VLOOKUP(I27,donnees!$A$2:$C$8,2,0),VLOOKUP(I27,donnees!$A$2:$C$8,3,0)))</f>
        <v/>
      </c>
      <c r="K27" s="27"/>
      <c r="L27" s="29">
        <v>0</v>
      </c>
      <c r="M27" s="27"/>
      <c r="N27" s="29">
        <f t="shared" si="4"/>
        <v>0</v>
      </c>
      <c r="O27" s="30" t="str">
        <f t="shared" si="0"/>
        <v/>
      </c>
    </row>
    <row r="28" spans="1:15" x14ac:dyDescent="0.25">
      <c r="A28">
        <f t="shared" si="1"/>
        <v>0</v>
      </c>
      <c r="B28" s="21"/>
      <c r="C28" s="21"/>
      <c r="D28" s="22"/>
      <c r="E28" s="23"/>
      <c r="F28" s="22"/>
      <c r="G28" s="22"/>
      <c r="H28" s="22"/>
      <c r="I28" s="21"/>
      <c r="J28" s="24" t="str">
        <f>IF(A28=0,"",IF(SUM($A$2:$A$40)&lt;=9,VLOOKUP(I28,donnees!$A$2:$C$8,2,0),VLOOKUP(I28,donnees!$A$2:$C$8,3,0)))</f>
        <v/>
      </c>
      <c r="K28" s="22"/>
      <c r="L28" s="24">
        <v>0</v>
      </c>
      <c r="M28" s="22"/>
      <c r="N28" s="24">
        <f t="shared" si="4"/>
        <v>0</v>
      </c>
      <c r="O28" s="25" t="str">
        <f t="shared" si="0"/>
        <v/>
      </c>
    </row>
    <row r="29" spans="1:15" x14ac:dyDescent="0.25">
      <c r="A29">
        <f t="shared" si="1"/>
        <v>0</v>
      </c>
      <c r="B29" s="26"/>
      <c r="C29" s="26"/>
      <c r="D29" s="27"/>
      <c r="E29" s="28"/>
      <c r="F29" s="27"/>
      <c r="G29" s="27"/>
      <c r="H29" s="27"/>
      <c r="I29" s="26"/>
      <c r="J29" s="29" t="str">
        <f>IF(A29=0,"",IF(SUM($A$2:$A$40)&lt;=9,VLOOKUP(I29,donnees!$A$2:$C$8,2,0),VLOOKUP(I29,donnees!$A$2:$C$8,3,0)))</f>
        <v/>
      </c>
      <c r="K29" s="27"/>
      <c r="L29" s="29">
        <v>0</v>
      </c>
      <c r="M29" s="27"/>
      <c r="N29" s="29">
        <f t="shared" si="4"/>
        <v>0</v>
      </c>
      <c r="O29" s="30" t="str">
        <f t="shared" si="0"/>
        <v/>
      </c>
    </row>
    <row r="30" spans="1:15" x14ac:dyDescent="0.25">
      <c r="A30">
        <f t="shared" si="1"/>
        <v>0</v>
      </c>
      <c r="B30" s="21"/>
      <c r="C30" s="21"/>
      <c r="D30" s="22"/>
      <c r="E30" s="23"/>
      <c r="F30" s="22"/>
      <c r="G30" s="22"/>
      <c r="H30" s="22"/>
      <c r="I30" s="21"/>
      <c r="J30" s="24" t="str">
        <f>IF(A30=0,"",IF(SUM($A$2:$A$40)&lt;=9,VLOOKUP(I30,donnees!$A$2:$C$8,2,0),VLOOKUP(I30,donnees!$A$2:$C$8,3,0)))</f>
        <v/>
      </c>
      <c r="K30" s="22"/>
      <c r="L30" s="24">
        <v>0</v>
      </c>
      <c r="M30" s="22"/>
      <c r="N30" s="24">
        <f t="shared" si="4"/>
        <v>0</v>
      </c>
      <c r="O30" s="25" t="str">
        <f t="shared" si="0"/>
        <v/>
      </c>
    </row>
    <row r="31" spans="1:15" x14ac:dyDescent="0.25">
      <c r="A31">
        <f t="shared" si="1"/>
        <v>0</v>
      </c>
      <c r="B31" s="26"/>
      <c r="C31" s="26"/>
      <c r="D31" s="27"/>
      <c r="E31" s="28"/>
      <c r="F31" s="27"/>
      <c r="G31" s="27"/>
      <c r="H31" s="27"/>
      <c r="I31" s="26"/>
      <c r="J31" s="29" t="str">
        <f>IF(A31=0,"",IF(SUM($A$2:$A$40)&lt;=9,VLOOKUP(I31,donnees!$A$2:$C$8,2,0),VLOOKUP(I31,donnees!$A$2:$C$8,3,0)))</f>
        <v/>
      </c>
      <c r="K31" s="27"/>
      <c r="L31" s="29">
        <v>0</v>
      </c>
      <c r="M31" s="27"/>
      <c r="N31" s="29">
        <f t="shared" si="4"/>
        <v>0</v>
      </c>
      <c r="O31" s="30" t="str">
        <f t="shared" si="0"/>
        <v/>
      </c>
    </row>
    <row r="32" spans="1:15" x14ac:dyDescent="0.25">
      <c r="A32">
        <f t="shared" si="1"/>
        <v>0</v>
      </c>
      <c r="B32" s="21"/>
      <c r="C32" s="21"/>
      <c r="D32" s="22"/>
      <c r="E32" s="23"/>
      <c r="F32" s="22"/>
      <c r="G32" s="22"/>
      <c r="H32" s="22"/>
      <c r="I32" s="21"/>
      <c r="J32" s="24" t="str">
        <f>IF(A32=0,"",IF(SUM($A$2:$A$40)&lt;=9,VLOOKUP(I32,donnees!$A$2:$C$8,2,0),VLOOKUP(I32,donnees!$A$2:$C$8,3,0)))</f>
        <v/>
      </c>
      <c r="K32" s="22"/>
      <c r="L32" s="24">
        <v>0</v>
      </c>
      <c r="M32" s="22"/>
      <c r="N32" s="24">
        <f t="shared" si="4"/>
        <v>0</v>
      </c>
      <c r="O32" s="25" t="str">
        <f t="shared" si="0"/>
        <v/>
      </c>
    </row>
    <row r="33" spans="1:15" x14ac:dyDescent="0.25">
      <c r="A33">
        <f t="shared" si="1"/>
        <v>0</v>
      </c>
      <c r="B33" s="26"/>
      <c r="C33" s="26"/>
      <c r="D33" s="27"/>
      <c r="E33" s="28"/>
      <c r="F33" s="27"/>
      <c r="G33" s="27"/>
      <c r="H33" s="27"/>
      <c r="I33" s="26"/>
      <c r="J33" s="29" t="str">
        <f>IF(A33=0,"",IF(SUM($A$2:$A$40)&lt;=9,VLOOKUP(I33,donnees!$A$2:$C$8,2,0),VLOOKUP(I33,donnees!$A$2:$C$8,3,0)))</f>
        <v/>
      </c>
      <c r="K33" s="27"/>
      <c r="L33" s="29">
        <v>0</v>
      </c>
      <c r="M33" s="27"/>
      <c r="N33" s="29">
        <f t="shared" si="4"/>
        <v>0</v>
      </c>
      <c r="O33" s="30" t="str">
        <f t="shared" si="0"/>
        <v/>
      </c>
    </row>
    <row r="34" spans="1:15" x14ac:dyDescent="0.25">
      <c r="A34">
        <f t="shared" si="1"/>
        <v>0</v>
      </c>
      <c r="B34" s="21"/>
      <c r="C34" s="21"/>
      <c r="D34" s="22"/>
      <c r="E34" s="23"/>
      <c r="F34" s="22"/>
      <c r="G34" s="22"/>
      <c r="H34" s="22"/>
      <c r="I34" s="21"/>
      <c r="J34" s="24" t="str">
        <f>IF(A34=0,"",IF(SUM($A$2:$A$40)&lt;=9,VLOOKUP(I34,donnees!$A$2:$C$8,2,0),VLOOKUP(I34,donnees!$A$2:$C$8,3,0)))</f>
        <v/>
      </c>
      <c r="K34" s="22"/>
      <c r="L34" s="24">
        <v>0</v>
      </c>
      <c r="M34" s="22"/>
      <c r="N34" s="24">
        <f t="shared" si="4"/>
        <v>0</v>
      </c>
      <c r="O34" s="25" t="str">
        <f t="shared" si="0"/>
        <v/>
      </c>
    </row>
    <row r="35" spans="1:15" x14ac:dyDescent="0.25">
      <c r="A35">
        <f t="shared" si="1"/>
        <v>0</v>
      </c>
      <c r="B35" s="26"/>
      <c r="C35" s="26"/>
      <c r="D35" s="27"/>
      <c r="E35" s="28"/>
      <c r="F35" s="27"/>
      <c r="G35" s="27"/>
      <c r="H35" s="27"/>
      <c r="I35" s="26"/>
      <c r="J35" s="29" t="str">
        <f>IF(A35=0,"",IF(SUM($A$2:$A$40)&lt;=9,VLOOKUP(I35,donnees!$A$2:$C$8,2,0),VLOOKUP(I35,donnees!$A$2:$C$8,3,0)))</f>
        <v/>
      </c>
      <c r="K35" s="27"/>
      <c r="L35" s="29">
        <v>0</v>
      </c>
      <c r="M35" s="27"/>
      <c r="N35" s="29">
        <f t="shared" si="4"/>
        <v>0</v>
      </c>
      <c r="O35" s="30" t="str">
        <f t="shared" si="0"/>
        <v/>
      </c>
    </row>
    <row r="36" spans="1:15" x14ac:dyDescent="0.25">
      <c r="A36">
        <f t="shared" si="1"/>
        <v>0</v>
      </c>
      <c r="B36" s="21"/>
      <c r="C36" s="21"/>
      <c r="D36" s="22"/>
      <c r="E36" s="23"/>
      <c r="F36" s="22"/>
      <c r="G36" s="22"/>
      <c r="H36" s="22"/>
      <c r="I36" s="21"/>
      <c r="J36" s="24" t="str">
        <f>IF(A36=0,"",IF(SUM($A$2:$A$40)&lt;=9,VLOOKUP(I36,donnees!$A$2:$C$8,2,0),VLOOKUP(I36,donnees!$A$2:$C$8,3,0)))</f>
        <v/>
      </c>
      <c r="K36" s="22"/>
      <c r="L36" s="24">
        <v>0</v>
      </c>
      <c r="M36" s="22"/>
      <c r="N36" s="24">
        <f t="shared" si="4"/>
        <v>0</v>
      </c>
      <c r="O36" s="25" t="str">
        <f t="shared" si="0"/>
        <v/>
      </c>
    </row>
    <row r="37" spans="1:15" x14ac:dyDescent="0.25">
      <c r="A37">
        <f t="shared" si="1"/>
        <v>0</v>
      </c>
      <c r="B37" s="26"/>
      <c r="C37" s="26"/>
      <c r="D37" s="27"/>
      <c r="E37" s="28"/>
      <c r="F37" s="27"/>
      <c r="G37" s="27"/>
      <c r="H37" s="27"/>
      <c r="I37" s="26"/>
      <c r="J37" s="29" t="str">
        <f>IF(A37=0,"",IF(SUM($A$2:$A$40)&lt;=9,VLOOKUP(I37,donnees!$A$2:$C$8,2,0),VLOOKUP(I37,donnees!$A$2:$C$8,3,0)))</f>
        <v/>
      </c>
      <c r="K37" s="27"/>
      <c r="L37" s="29">
        <v>0</v>
      </c>
      <c r="M37" s="27"/>
      <c r="N37" s="29">
        <f t="shared" si="4"/>
        <v>0</v>
      </c>
      <c r="O37" s="30" t="str">
        <f t="shared" si="0"/>
        <v/>
      </c>
    </row>
    <row r="38" spans="1:15" x14ac:dyDescent="0.25">
      <c r="A38">
        <f t="shared" si="1"/>
        <v>0</v>
      </c>
      <c r="B38" s="21"/>
      <c r="C38" s="21"/>
      <c r="D38" s="22"/>
      <c r="E38" s="23"/>
      <c r="F38" s="22"/>
      <c r="G38" s="22"/>
      <c r="H38" s="22"/>
      <c r="I38" s="21"/>
      <c r="J38" s="24" t="str">
        <f>IF(A38=0,"",IF(SUM($A$2:$A$40)&lt;=9,VLOOKUP(I38,donnees!$A$2:$C$8,2,0),VLOOKUP(I38,donnees!$A$2:$C$8,3,0)))</f>
        <v/>
      </c>
      <c r="K38" s="22"/>
      <c r="L38" s="24">
        <v>0</v>
      </c>
      <c r="M38" s="22"/>
      <c r="N38" s="24">
        <f t="shared" si="4"/>
        <v>0</v>
      </c>
      <c r="O38" s="25" t="str">
        <f t="shared" si="0"/>
        <v/>
      </c>
    </row>
    <row r="39" spans="1:15" x14ac:dyDescent="0.25">
      <c r="A39">
        <f t="shared" si="1"/>
        <v>0</v>
      </c>
      <c r="B39" s="26"/>
      <c r="C39" s="26"/>
      <c r="D39" s="27"/>
      <c r="E39" s="28"/>
      <c r="F39" s="27"/>
      <c r="G39" s="27"/>
      <c r="H39" s="27"/>
      <c r="I39" s="26"/>
      <c r="J39" s="29" t="str">
        <f>IF(A39=0,"",IF(SUM($A$2:$A$40)&lt;=9,VLOOKUP(I39,donnees!$A$2:$C$8,2,0),VLOOKUP(I39,donnees!$A$2:$C$8,3,0)))</f>
        <v/>
      </c>
      <c r="K39" s="27"/>
      <c r="L39" s="29">
        <v>0</v>
      </c>
      <c r="M39" s="27"/>
      <c r="N39" s="29">
        <f t="shared" si="4"/>
        <v>0</v>
      </c>
      <c r="O39" s="30" t="str">
        <f t="shared" si="0"/>
        <v/>
      </c>
    </row>
    <row r="40" spans="1:15" x14ac:dyDescent="0.25">
      <c r="A40">
        <f t="shared" si="1"/>
        <v>0</v>
      </c>
      <c r="B40" s="21"/>
      <c r="C40" s="21"/>
      <c r="D40" s="22"/>
      <c r="E40" s="23"/>
      <c r="F40" s="22"/>
      <c r="G40" s="22"/>
      <c r="H40" s="22"/>
      <c r="I40" s="21"/>
      <c r="J40" s="24" t="str">
        <f>IF(A40=0,"",IF(SUM($A$2:$A$40)&lt;=9,VLOOKUP(I40,donnees!$A$2:$C$8,2,0),VLOOKUP(I40,donnees!$A$2:$C$8,3,0)))</f>
        <v/>
      </c>
      <c r="K40" s="22"/>
      <c r="L40" s="24">
        <v>0</v>
      </c>
      <c r="M40" s="22"/>
      <c r="N40" s="24">
        <f t="shared" si="4"/>
        <v>0</v>
      </c>
      <c r="O40" s="25" t="str">
        <f t="shared" si="0"/>
        <v/>
      </c>
    </row>
    <row r="41" spans="1:15" x14ac:dyDescent="0.25">
      <c r="A41">
        <f>SUM(A2:A40)</f>
        <v>11</v>
      </c>
      <c r="E41" s="7"/>
      <c r="F41" s="7"/>
      <c r="G41" s="7"/>
    </row>
  </sheetData>
  <sheetProtection formatCells="0" insertColumns="0" insertRows="0" insertHyperlinks="0" deleteColumns="0" deleteRows="0"/>
  <protectedRanges>
    <protectedRange sqref="H2:I40 B2:E40 K2:M40" name="Plage1"/>
  </protectedRange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F86A3BF-BC1A-4D92-92F8-C4C0EDA0A266}">
          <x14:formula1>
            <xm:f>donnees!$A$9:$A$11</xm:f>
          </x14:formula1>
          <xm:sqref>K2:K40 M2:M40</xm:sqref>
        </x14:dataValidation>
        <x14:dataValidation type="list" allowBlank="1" showInputMessage="1" showErrorMessage="1" xr:uid="{13B83203-B110-4963-924B-50ECE6593195}">
          <x14:formula1>
            <xm:f>donnees!$A$3:$A$8</xm:f>
          </x14:formula1>
          <xm:sqref>I2:I40</xm:sqref>
        </x14:dataValidation>
        <x14:dataValidation type="list" allowBlank="1" showInputMessage="1" showErrorMessage="1" xr:uid="{8E8959A9-AB37-4C6B-A8B4-7ADAB387E9DC}">
          <x14:formula1>
            <xm:f>donnees!$A$14:$A$17</xm:f>
          </x14:formula1>
          <xm:sqref>H2:H40</xm:sqref>
        </x14:dataValidation>
        <x14:dataValidation type="list" allowBlank="1" showInputMessage="1" showErrorMessage="1" xr:uid="{713E8585-C583-48E5-93D2-7FD5ADFDFEAA}">
          <x14:formula1>
            <xm:f>donnees!$A$19:$A$21</xm:f>
          </x14:formula1>
          <xm:sqref>D2:D40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D5287-6BAC-43A2-931B-4AAC21F2F4DF}">
  <dimension ref="A1:F67"/>
  <sheetViews>
    <sheetView topLeftCell="A37" workbookViewId="0">
      <selection activeCell="P26" sqref="P26"/>
    </sheetView>
  </sheetViews>
  <sheetFormatPr baseColWidth="10" defaultRowHeight="21" x14ac:dyDescent="0.35"/>
  <cols>
    <col min="1" max="1" width="20.85546875" style="3" customWidth="1"/>
    <col min="2" max="2" width="13.85546875" style="3" bestFit="1" customWidth="1"/>
    <col min="3" max="3" width="12.28515625" style="3" bestFit="1" customWidth="1"/>
    <col min="4" max="4" width="11.42578125" style="3"/>
    <col min="5" max="5" width="11.7109375" style="3" bestFit="1" customWidth="1"/>
    <col min="6" max="16384" width="11.42578125" style="3"/>
  </cols>
  <sheetData>
    <row r="1" spans="1:6" x14ac:dyDescent="0.35">
      <c r="B1" s="3">
        <v>15</v>
      </c>
      <c r="C1" s="3">
        <v>20</v>
      </c>
    </row>
    <row r="2" spans="1:6" x14ac:dyDescent="0.35">
      <c r="A2" s="3" t="s">
        <v>33</v>
      </c>
      <c r="B2" s="3">
        <v>0</v>
      </c>
      <c r="C2" s="3">
        <v>0</v>
      </c>
      <c r="E2" s="32">
        <v>1940</v>
      </c>
      <c r="F2" s="33" t="s">
        <v>37</v>
      </c>
    </row>
    <row r="3" spans="1:6" x14ac:dyDescent="0.35">
      <c r="A3" s="3" t="s">
        <v>32</v>
      </c>
      <c r="B3" s="3">
        <v>23.6</v>
      </c>
      <c r="C3" s="3">
        <v>22.4</v>
      </c>
      <c r="E3" s="32">
        <v>1941</v>
      </c>
      <c r="F3" s="33" t="s">
        <v>37</v>
      </c>
    </row>
    <row r="4" spans="1:6" x14ac:dyDescent="0.35">
      <c r="A4" s="3" t="s">
        <v>4</v>
      </c>
      <c r="B4" s="34">
        <v>102</v>
      </c>
      <c r="C4" s="34">
        <v>96</v>
      </c>
      <c r="E4" s="32">
        <v>1942</v>
      </c>
      <c r="F4" s="33" t="s">
        <v>37</v>
      </c>
    </row>
    <row r="5" spans="1:6" x14ac:dyDescent="0.35">
      <c r="A5" s="3" t="s">
        <v>1</v>
      </c>
      <c r="B5" s="34">
        <v>42.5</v>
      </c>
      <c r="C5" s="34">
        <v>40</v>
      </c>
      <c r="E5" s="32">
        <v>1943</v>
      </c>
      <c r="F5" s="33" t="s">
        <v>37</v>
      </c>
    </row>
    <row r="6" spans="1:6" x14ac:dyDescent="0.35">
      <c r="A6" s="3" t="s">
        <v>2</v>
      </c>
      <c r="B6" s="34">
        <v>17</v>
      </c>
      <c r="C6" s="34">
        <v>16</v>
      </c>
      <c r="E6" s="32">
        <v>1944</v>
      </c>
      <c r="F6" s="33" t="s">
        <v>37</v>
      </c>
    </row>
    <row r="7" spans="1:6" x14ac:dyDescent="0.35">
      <c r="A7" s="3" t="s">
        <v>0</v>
      </c>
      <c r="B7" s="34">
        <v>10.199999999999999</v>
      </c>
      <c r="C7" s="34">
        <v>9.6</v>
      </c>
      <c r="E7" s="32">
        <v>1945</v>
      </c>
      <c r="F7" s="33" t="s">
        <v>37</v>
      </c>
    </row>
    <row r="8" spans="1:6" x14ac:dyDescent="0.35">
      <c r="A8" s="3" t="s">
        <v>3</v>
      </c>
      <c r="B8" s="34">
        <v>5</v>
      </c>
      <c r="C8" s="34">
        <v>5</v>
      </c>
      <c r="E8" s="32">
        <v>1946</v>
      </c>
      <c r="F8" s="33" t="s">
        <v>37</v>
      </c>
    </row>
    <row r="9" spans="1:6" x14ac:dyDescent="0.35">
      <c r="B9" s="34"/>
      <c r="C9" s="34"/>
      <c r="E9" s="32">
        <v>1947</v>
      </c>
      <c r="F9" s="33" t="s">
        <v>37</v>
      </c>
    </row>
    <row r="10" spans="1:6" x14ac:dyDescent="0.35">
      <c r="A10" s="3" t="s">
        <v>20</v>
      </c>
      <c r="B10" s="34"/>
      <c r="C10" s="34"/>
      <c r="E10" s="32">
        <v>1948</v>
      </c>
      <c r="F10" s="33" t="s">
        <v>37</v>
      </c>
    </row>
    <row r="11" spans="1:6" x14ac:dyDescent="0.35">
      <c r="A11" s="3" t="s">
        <v>21</v>
      </c>
      <c r="E11" s="32">
        <v>1949</v>
      </c>
      <c r="F11" s="33" t="s">
        <v>37</v>
      </c>
    </row>
    <row r="12" spans="1:6" x14ac:dyDescent="0.35">
      <c r="E12" s="32">
        <v>1950</v>
      </c>
      <c r="F12" s="33" t="s">
        <v>38</v>
      </c>
    </row>
    <row r="13" spans="1:6" x14ac:dyDescent="0.35">
      <c r="E13" s="32">
        <v>1951</v>
      </c>
      <c r="F13" s="33" t="s">
        <v>38</v>
      </c>
    </row>
    <row r="14" spans="1:6" x14ac:dyDescent="0.35">
      <c r="A14" s="3" t="s">
        <v>19</v>
      </c>
      <c r="E14" s="32">
        <v>1952</v>
      </c>
      <c r="F14" s="33" t="s">
        <v>38</v>
      </c>
    </row>
    <row r="15" spans="1:6" x14ac:dyDescent="0.35">
      <c r="A15" s="3" t="s">
        <v>18</v>
      </c>
      <c r="E15" s="32">
        <v>1953</v>
      </c>
      <c r="F15" s="33" t="s">
        <v>38</v>
      </c>
    </row>
    <row r="16" spans="1:6" x14ac:dyDescent="0.35">
      <c r="A16" s="3" t="s">
        <v>17</v>
      </c>
      <c r="E16" s="32">
        <v>1954</v>
      </c>
      <c r="F16" s="33" t="s">
        <v>38</v>
      </c>
    </row>
    <row r="17" spans="1:6" x14ac:dyDescent="0.35">
      <c r="A17" s="3" t="s">
        <v>35</v>
      </c>
      <c r="E17" s="32">
        <v>1955</v>
      </c>
      <c r="F17" s="33" t="s">
        <v>38</v>
      </c>
    </row>
    <row r="18" spans="1:6" x14ac:dyDescent="0.35">
      <c r="E18" s="32">
        <v>1956</v>
      </c>
      <c r="F18" s="33" t="s">
        <v>38</v>
      </c>
    </row>
    <row r="19" spans="1:6" x14ac:dyDescent="0.35">
      <c r="E19" s="32">
        <v>1957</v>
      </c>
      <c r="F19" s="33" t="s">
        <v>38</v>
      </c>
    </row>
    <row r="20" spans="1:6" x14ac:dyDescent="0.35">
      <c r="A20" s="3" t="s">
        <v>36</v>
      </c>
      <c r="E20" s="32">
        <v>1958</v>
      </c>
      <c r="F20" s="33" t="s">
        <v>38</v>
      </c>
    </row>
    <row r="21" spans="1:6" x14ac:dyDescent="0.35">
      <c r="A21" s="3" t="s">
        <v>18</v>
      </c>
      <c r="E21" s="32">
        <v>1959</v>
      </c>
      <c r="F21" s="33" t="s">
        <v>38</v>
      </c>
    </row>
    <row r="22" spans="1:6" x14ac:dyDescent="0.35">
      <c r="E22" s="32">
        <v>1960</v>
      </c>
      <c r="F22" s="33" t="s">
        <v>39</v>
      </c>
    </row>
    <row r="23" spans="1:6" x14ac:dyDescent="0.35">
      <c r="E23" s="32">
        <v>1961</v>
      </c>
      <c r="F23" s="33" t="s">
        <v>39</v>
      </c>
    </row>
    <row r="24" spans="1:6" x14ac:dyDescent="0.35">
      <c r="E24" s="32">
        <v>1962</v>
      </c>
      <c r="F24" s="33" t="s">
        <v>39</v>
      </c>
    </row>
    <row r="25" spans="1:6" x14ac:dyDescent="0.35">
      <c r="E25" s="32">
        <v>1963</v>
      </c>
      <c r="F25" s="33" t="s">
        <v>39</v>
      </c>
    </row>
    <row r="26" spans="1:6" x14ac:dyDescent="0.35">
      <c r="E26" s="32">
        <v>1964</v>
      </c>
      <c r="F26" s="33" t="s">
        <v>39</v>
      </c>
    </row>
    <row r="27" spans="1:6" x14ac:dyDescent="0.35">
      <c r="E27" s="32">
        <v>1965</v>
      </c>
      <c r="F27" s="33" t="s">
        <v>39</v>
      </c>
    </row>
    <row r="28" spans="1:6" x14ac:dyDescent="0.35">
      <c r="E28" s="32">
        <v>1966</v>
      </c>
      <c r="F28" s="33" t="s">
        <v>39</v>
      </c>
    </row>
    <row r="29" spans="1:6" x14ac:dyDescent="0.35">
      <c r="E29" s="32">
        <v>1967</v>
      </c>
      <c r="F29" s="33" t="s">
        <v>39</v>
      </c>
    </row>
    <row r="30" spans="1:6" x14ac:dyDescent="0.35">
      <c r="E30" s="32">
        <v>1968</v>
      </c>
      <c r="F30" s="33" t="s">
        <v>39</v>
      </c>
    </row>
    <row r="31" spans="1:6" x14ac:dyDescent="0.35">
      <c r="E31" s="32">
        <v>1969</v>
      </c>
      <c r="F31" s="33" t="s">
        <v>39</v>
      </c>
    </row>
    <row r="32" spans="1:6" x14ac:dyDescent="0.35">
      <c r="E32" s="32">
        <v>1970</v>
      </c>
      <c r="F32" s="33" t="s">
        <v>40</v>
      </c>
    </row>
    <row r="33" spans="5:6" x14ac:dyDescent="0.35">
      <c r="E33" s="32">
        <v>1971</v>
      </c>
      <c r="F33" s="33" t="s">
        <v>40</v>
      </c>
    </row>
    <row r="34" spans="5:6" x14ac:dyDescent="0.35">
      <c r="E34" s="32">
        <v>1972</v>
      </c>
      <c r="F34" s="33" t="s">
        <v>40</v>
      </c>
    </row>
    <row r="35" spans="5:6" x14ac:dyDescent="0.35">
      <c r="E35" s="32">
        <v>1973</v>
      </c>
      <c r="F35" s="33" t="s">
        <v>40</v>
      </c>
    </row>
    <row r="36" spans="5:6" x14ac:dyDescent="0.35">
      <c r="E36" s="32">
        <v>1974</v>
      </c>
      <c r="F36" s="33" t="s">
        <v>40</v>
      </c>
    </row>
    <row r="37" spans="5:6" x14ac:dyDescent="0.35">
      <c r="E37" s="32">
        <v>1975</v>
      </c>
      <c r="F37" s="33" t="s">
        <v>40</v>
      </c>
    </row>
    <row r="38" spans="5:6" x14ac:dyDescent="0.35">
      <c r="E38" s="32">
        <v>1976</v>
      </c>
      <c r="F38" s="33" t="s">
        <v>40</v>
      </c>
    </row>
    <row r="39" spans="5:6" x14ac:dyDescent="0.35">
      <c r="E39" s="32">
        <v>1977</v>
      </c>
      <c r="F39" s="33" t="s">
        <v>40</v>
      </c>
    </row>
    <row r="40" spans="5:6" x14ac:dyDescent="0.35">
      <c r="E40" s="32">
        <v>1978</v>
      </c>
      <c r="F40" s="33" t="s">
        <v>40</v>
      </c>
    </row>
    <row r="41" spans="5:6" x14ac:dyDescent="0.35">
      <c r="E41" s="32">
        <v>1979</v>
      </c>
      <c r="F41" s="33" t="s">
        <v>40</v>
      </c>
    </row>
    <row r="42" spans="5:6" x14ac:dyDescent="0.35">
      <c r="E42" s="32">
        <v>1980</v>
      </c>
      <c r="F42" s="33" t="s">
        <v>41</v>
      </c>
    </row>
    <row r="43" spans="5:6" x14ac:dyDescent="0.35">
      <c r="E43" s="32">
        <v>1981</v>
      </c>
      <c r="F43" s="33" t="s">
        <v>41</v>
      </c>
    </row>
    <row r="44" spans="5:6" x14ac:dyDescent="0.35">
      <c r="E44" s="32">
        <v>1982</v>
      </c>
      <c r="F44" s="33" t="s">
        <v>41</v>
      </c>
    </row>
    <row r="45" spans="5:6" x14ac:dyDescent="0.35">
      <c r="E45" s="32">
        <v>1983</v>
      </c>
      <c r="F45" s="33" t="s">
        <v>41</v>
      </c>
    </row>
    <row r="46" spans="5:6" x14ac:dyDescent="0.35">
      <c r="E46" s="32">
        <v>1984</v>
      </c>
      <c r="F46" s="33" t="s">
        <v>41</v>
      </c>
    </row>
    <row r="47" spans="5:6" x14ac:dyDescent="0.35">
      <c r="E47" s="32">
        <v>1985</v>
      </c>
      <c r="F47" s="33" t="s">
        <v>41</v>
      </c>
    </row>
    <row r="48" spans="5:6" x14ac:dyDescent="0.35">
      <c r="E48" s="32">
        <v>1986</v>
      </c>
      <c r="F48" s="33" t="s">
        <v>41</v>
      </c>
    </row>
    <row r="49" spans="5:6" x14ac:dyDescent="0.35">
      <c r="E49" s="32">
        <v>1987</v>
      </c>
      <c r="F49" s="33" t="s">
        <v>41</v>
      </c>
    </row>
    <row r="50" spans="5:6" x14ac:dyDescent="0.35">
      <c r="E50" s="32">
        <v>1988</v>
      </c>
      <c r="F50" s="33" t="s">
        <v>41</v>
      </c>
    </row>
    <row r="51" spans="5:6" x14ac:dyDescent="0.35">
      <c r="E51" s="32">
        <v>1989</v>
      </c>
      <c r="F51" s="33" t="s">
        <v>41</v>
      </c>
    </row>
    <row r="52" spans="5:6" x14ac:dyDescent="0.35">
      <c r="E52" s="32">
        <v>1990</v>
      </c>
      <c r="F52" s="33" t="s">
        <v>41</v>
      </c>
    </row>
    <row r="53" spans="5:6" x14ac:dyDescent="0.35">
      <c r="E53" s="32">
        <v>1991</v>
      </c>
      <c r="F53" s="33" t="s">
        <v>41</v>
      </c>
    </row>
    <row r="54" spans="5:6" x14ac:dyDescent="0.35">
      <c r="E54" s="32">
        <v>1992</v>
      </c>
      <c r="F54" s="33" t="s">
        <v>41</v>
      </c>
    </row>
    <row r="55" spans="5:6" x14ac:dyDescent="0.35">
      <c r="E55" s="32">
        <v>1993</v>
      </c>
      <c r="F55" s="33" t="s">
        <v>41</v>
      </c>
    </row>
    <row r="56" spans="5:6" x14ac:dyDescent="0.35">
      <c r="E56" s="32">
        <v>1994</v>
      </c>
      <c r="F56" s="33" t="s">
        <v>41</v>
      </c>
    </row>
    <row r="57" spans="5:6" x14ac:dyDescent="0.35">
      <c r="E57" s="32">
        <v>1995</v>
      </c>
      <c r="F57" s="33" t="s">
        <v>41</v>
      </c>
    </row>
    <row r="58" spans="5:6" x14ac:dyDescent="0.35">
      <c r="E58" s="32">
        <v>1996</v>
      </c>
      <c r="F58" s="33" t="s">
        <v>41</v>
      </c>
    </row>
    <row r="59" spans="5:6" x14ac:dyDescent="0.35">
      <c r="E59" s="32">
        <v>1997</v>
      </c>
      <c r="F59" s="33" t="s">
        <v>42</v>
      </c>
    </row>
    <row r="60" spans="5:6" x14ac:dyDescent="0.35">
      <c r="E60" s="32">
        <v>1998</v>
      </c>
      <c r="F60" s="33" t="s">
        <v>42</v>
      </c>
    </row>
    <row r="61" spans="5:6" x14ac:dyDescent="0.35">
      <c r="E61" s="32">
        <v>1999</v>
      </c>
      <c r="F61" s="33" t="s">
        <v>42</v>
      </c>
    </row>
    <row r="62" spans="5:6" x14ac:dyDescent="0.35">
      <c r="E62" s="32">
        <v>2000</v>
      </c>
      <c r="F62" s="33" t="s">
        <v>43</v>
      </c>
    </row>
    <row r="63" spans="5:6" x14ac:dyDescent="0.35">
      <c r="E63" s="32">
        <v>2001</v>
      </c>
      <c r="F63" s="33" t="s">
        <v>43</v>
      </c>
    </row>
    <row r="64" spans="5:6" x14ac:dyDescent="0.35">
      <c r="E64" s="32">
        <v>2002</v>
      </c>
      <c r="F64" s="33" t="s">
        <v>44</v>
      </c>
    </row>
    <row r="65" spans="5:6" x14ac:dyDescent="0.35">
      <c r="E65" s="32">
        <v>2003</v>
      </c>
      <c r="F65" s="33" t="s">
        <v>44</v>
      </c>
    </row>
    <row r="66" spans="5:6" x14ac:dyDescent="0.35">
      <c r="E66" s="32">
        <v>2004</v>
      </c>
      <c r="F66" s="33" t="s">
        <v>45</v>
      </c>
    </row>
    <row r="67" spans="5:6" x14ac:dyDescent="0.35">
      <c r="E67" s="32">
        <v>2005</v>
      </c>
      <c r="F67" s="33" t="s">
        <v>45</v>
      </c>
    </row>
  </sheetData>
  <sheetProtection algorithmName="SHA-512" hashValue="d+h+Ugv1xu9WxvKB2bZh9pNNvU147mk51vUzvQh6jZ0iVcaWvRpLSttKP8UgJT88kstr13K7d7hBOJZGsEnLrg==" saltValue="0UTvsqwHPt4N+ZTEcOkdFQ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fiche-club</vt:lpstr>
      <vt:lpstr>fiches-coureurs</vt:lpstr>
      <vt:lpstr>donnees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2019-03-06T18:05:44Z</dcterms:created>
  <dcterms:modified xsi:type="dcterms:W3CDTF">2019-03-08T07:50:59Z</dcterms:modified>
</cp:coreProperties>
</file>