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-e\formation\01-excel\exercice-excel-final\fonction-finance\"/>
    </mc:Choice>
  </mc:AlternateContent>
  <xr:revisionPtr revIDLastSave="0" documentId="13_ncr:1_{9F3B4110-B505-4321-9DDF-3BBCDA03C548}" xr6:coauthVersionLast="45" xr6:coauthVersionMax="45" xr10:uidLastSave="{00000000-0000-0000-0000-000000000000}"/>
  <bookViews>
    <workbookView xWindow="30000" yWindow="4020" windowWidth="25590" windowHeight="23580" activeTab="1" xr2:uid="{00000000-000D-0000-FFFF-FFFF00000000}"/>
  </bookViews>
  <sheets>
    <sheet name="enonce" sheetId="1" r:id="rId1"/>
    <sheet name="solution" sheetId="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5" l="1"/>
  <c r="C17" i="5"/>
  <c r="C16" i="5"/>
  <c r="C20" i="5" s="1"/>
  <c r="C1" i="5"/>
  <c r="C9" i="5" s="1"/>
  <c r="C1" i="1"/>
  <c r="C6" i="5" l="1"/>
  <c r="C8" i="5"/>
  <c r="C19" i="5"/>
  <c r="C23" i="5"/>
  <c r="C5" i="5"/>
  <c r="C7" i="5"/>
</calcChain>
</file>

<file path=xl/sharedStrings.xml><?xml version="1.0" encoding="utf-8"?>
<sst xmlns="http://schemas.openxmlformats.org/spreadsheetml/2006/main" count="95" uniqueCount="49">
  <si>
    <t xml:space="preserve">taux </t>
  </si>
  <si>
    <t>montant</t>
  </si>
  <si>
    <t>durée</t>
  </si>
  <si>
    <t>mois</t>
  </si>
  <si>
    <t>INTPER</t>
  </si>
  <si>
    <t>VPM</t>
  </si>
  <si>
    <t>PRINCPER</t>
  </si>
  <si>
    <t>Cumul Intérêt</t>
  </si>
  <si>
    <t>Cumul Principal</t>
  </si>
  <si>
    <t>CUMUL.INTER</t>
  </si>
  <si>
    <t>CUMUL.PRINC</t>
  </si>
  <si>
    <t>EMPRUNT</t>
  </si>
  <si>
    <t>PLACEMENT</t>
  </si>
  <si>
    <t>VC</t>
  </si>
  <si>
    <t>l'an</t>
  </si>
  <si>
    <t>le mois</t>
  </si>
  <si>
    <t>0 : fin de période</t>
  </si>
  <si>
    <t>1 : début de période</t>
  </si>
  <si>
    <t>période</t>
  </si>
  <si>
    <t>=INTPER($C$1;1;$C$3;$C$2;0;$E$2)</t>
  </si>
  <si>
    <t>=PRINCPER($C$1;1;$C$3;$C$2;0;$E$2)</t>
  </si>
  <si>
    <t>=VPM($C$1;$C$3;$C$2;0;$E$2)</t>
  </si>
  <si>
    <t>=CUMUL.INTER($C$1;$C$3;$C$2;1;$C$3;$E$2)</t>
  </si>
  <si>
    <t>=CUMUL.PRINCPER($C$1/12;$C$3;$C$2;1;$C$3;$E$2)</t>
  </si>
  <si>
    <t>VA</t>
  </si>
  <si>
    <t>TAUX</t>
  </si>
  <si>
    <t>VC.PAIEMENT</t>
  </si>
  <si>
    <t>VAN</t>
  </si>
  <si>
    <t>taux</t>
  </si>
  <si>
    <t>Valeur actuelle d'une suite d'annuité constante</t>
  </si>
  <si>
    <t>Valeur acquise d'une suite annuités constantes</t>
  </si>
  <si>
    <t>Taux d'une suite d'annuité pour obtenir une valeur acquise</t>
  </si>
  <si>
    <t>=VC($C$12;$C$14;$C$13;0;0)</t>
  </si>
  <si>
    <t>=VA($C$12;$C$14;$C$13;0;0)</t>
  </si>
  <si>
    <t>=TAUX($C$14;$C$13;0;$C$16;0)</t>
  </si>
  <si>
    <t>=VC.PAIEMENTS($C$2;$C$1)</t>
  </si>
  <si>
    <t>Investissement de départ</t>
  </si>
  <si>
    <t>Revenus prévus à 1 an</t>
  </si>
  <si>
    <t>Revenus prévus à 2 ans</t>
  </si>
  <si>
    <t>Revenus prévus à 3 ans</t>
  </si>
  <si>
    <t>=-VAN.PAIEMENTS($D$25;$C$27:$C$30;$D$27:$D$30)</t>
  </si>
  <si>
    <t>INTERETS SIMPLES</t>
  </si>
  <si>
    <t>RENTABILITES D'UN INVESTISSEMENT</t>
  </si>
  <si>
    <t xml:space="preserve">Interet d'une période définie </t>
  </si>
  <si>
    <t>Principal d'une période définie</t>
  </si>
  <si>
    <t>Annuité / VA (remboursement)</t>
  </si>
  <si>
    <t>Annuité / VC (placement)</t>
  </si>
  <si>
    <t>=VPM($C$13;$C$15;0;$C$17;0)</t>
  </si>
  <si>
    <t>VAN.PAIEMENT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</si>
</sst>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0.0000%"/>
  </numFmts>
  <fonts count="5" x14ac:knownFonts="1">
    <font>
      <sz val="10"/>
      <name val="Arial"/>
    </font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6" fontId="0" fillId="0" borderId="0" xfId="0" applyNumberFormat="1"/>
    <xf numFmtId="8" fontId="0" fillId="0" borderId="0" xfId="0" applyNumberFormat="1"/>
    <xf numFmtId="8" fontId="0" fillId="0" borderId="0" xfId="0" quotePrefix="1" applyNumberFormat="1"/>
    <xf numFmtId="10" fontId="0" fillId="0" borderId="0" xfId="0" applyNumberFormat="1"/>
    <xf numFmtId="164" fontId="0" fillId="0" borderId="0" xfId="0" applyNumberFormat="1"/>
    <xf numFmtId="4" fontId="0" fillId="0" borderId="0" xfId="0" applyNumberFormat="1"/>
    <xf numFmtId="14" fontId="0" fillId="0" borderId="0" xfId="0" applyNumberFormat="1"/>
    <xf numFmtId="9" fontId="0" fillId="0" borderId="0" xfId="0" applyNumberFormat="1"/>
    <xf numFmtId="0" fontId="0" fillId="0" borderId="0" xfId="0" quotePrefix="1"/>
    <xf numFmtId="10" fontId="0" fillId="0" borderId="0" xfId="0" quotePrefix="1" applyNumberFormat="1"/>
    <xf numFmtId="0" fontId="0" fillId="0" borderId="0" xfId="0" applyAlignment="1">
      <alignment horizontal="left"/>
    </xf>
    <xf numFmtId="10" fontId="0" fillId="0" borderId="0" xfId="1" applyNumberFormat="1" applyFont="1"/>
    <xf numFmtId="0" fontId="0" fillId="0" borderId="1" xfId="0" applyBorder="1"/>
    <xf numFmtId="8" fontId="0" fillId="2" borderId="1" xfId="0" applyNumberFormat="1" applyFill="1" applyBorder="1"/>
    <xf numFmtId="10" fontId="0" fillId="2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3" fillId="0" borderId="0" xfId="0" applyNumberFormat="1" applyFont="1"/>
    <xf numFmtId="10" fontId="3" fillId="0" borderId="0" xfId="1" applyNumberFormat="1" applyFont="1"/>
    <xf numFmtId="6" fontId="3" fillId="0" borderId="0" xfId="0" applyNumberFormat="1" applyFont="1"/>
    <xf numFmtId="0" fontId="3" fillId="0" borderId="0" xfId="0" applyFont="1"/>
    <xf numFmtId="0" fontId="2" fillId="0" borderId="1" xfId="0" applyFont="1" applyBorder="1"/>
    <xf numFmtId="8" fontId="2" fillId="2" borderId="1" xfId="0" applyNumberFormat="1" applyFont="1" applyFill="1" applyBorder="1"/>
    <xf numFmtId="8" fontId="2" fillId="0" borderId="0" xfId="0" quotePrefix="1" applyNumberFormat="1" applyFont="1"/>
    <xf numFmtId="8" fontId="2" fillId="0" borderId="0" xfId="0" applyNumberFormat="1" applyFont="1"/>
    <xf numFmtId="10" fontId="2" fillId="0" borderId="0" xfId="0" applyNumberFormat="1" applyFont="1"/>
    <xf numFmtId="4" fontId="2" fillId="0" borderId="0" xfId="0" applyNumberFormat="1" applyFont="1"/>
    <xf numFmtId="10" fontId="2" fillId="2" borderId="1" xfId="0" applyNumberFormat="1" applyFont="1" applyFill="1" applyBorder="1"/>
    <xf numFmtId="10" fontId="2" fillId="0" borderId="0" xfId="0" quotePrefix="1" applyNumberFormat="1" applyFont="1"/>
    <xf numFmtId="9" fontId="2" fillId="0" borderId="0" xfId="0" applyNumberFormat="1" applyFont="1"/>
    <xf numFmtId="8" fontId="2" fillId="0" borderId="0" xfId="0" applyNumberFormat="1" applyFont="1" applyFill="1"/>
    <xf numFmtId="0" fontId="2" fillId="0" borderId="0" xfId="0" quotePrefix="1" applyFont="1"/>
    <xf numFmtId="14" fontId="2" fillId="0" borderId="0" xfId="0" applyNumberFormat="1" applyFont="1"/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8" fontId="4" fillId="2" borderId="1" xfId="0" applyNumberFormat="1" applyFont="1" applyFill="1" applyBorder="1"/>
    <xf numFmtId="0" fontId="0" fillId="0" borderId="1" xfId="0" applyFill="1" applyBorder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zoomScaleNormal="100" workbookViewId="0">
      <selection activeCell="K30" sqref="K30"/>
    </sheetView>
  </sheetViews>
  <sheetFormatPr baseColWidth="10" defaultRowHeight="12.75" x14ac:dyDescent="0.2"/>
  <cols>
    <col min="1" max="1" width="49.42578125" bestFit="1" customWidth="1"/>
    <col min="2" max="2" width="21.85546875" bestFit="1" customWidth="1"/>
    <col min="3" max="3" width="12.28515625" bestFit="1" customWidth="1"/>
    <col min="7" max="7" width="14.140625" customWidth="1"/>
  </cols>
  <sheetData>
    <row r="1" spans="1:8" x14ac:dyDescent="0.2">
      <c r="A1" t="s">
        <v>11</v>
      </c>
      <c r="B1" t="s">
        <v>0</v>
      </c>
      <c r="C1" s="5">
        <f>(1+E1)^(1/12)-1</f>
        <v>3.0725417032555491E-3</v>
      </c>
      <c r="D1" t="s">
        <v>15</v>
      </c>
      <c r="E1" s="12">
        <v>3.7499999999999999E-2</v>
      </c>
      <c r="F1" t="s">
        <v>14</v>
      </c>
      <c r="G1" t="s">
        <v>16</v>
      </c>
    </row>
    <row r="2" spans="1:8" x14ac:dyDescent="0.2">
      <c r="B2" t="s">
        <v>1</v>
      </c>
      <c r="C2" s="1">
        <v>85000</v>
      </c>
      <c r="E2">
        <v>0</v>
      </c>
      <c r="F2" t="s">
        <v>18</v>
      </c>
      <c r="G2" t="s">
        <v>17</v>
      </c>
    </row>
    <row r="3" spans="1:8" x14ac:dyDescent="0.2">
      <c r="B3" t="s">
        <v>2</v>
      </c>
      <c r="C3">
        <v>240</v>
      </c>
      <c r="D3" t="s">
        <v>3</v>
      </c>
    </row>
    <row r="5" spans="1:8" x14ac:dyDescent="0.2">
      <c r="A5" t="s">
        <v>43</v>
      </c>
      <c r="B5" s="13" t="s">
        <v>4</v>
      </c>
      <c r="C5" s="14"/>
      <c r="D5" s="3"/>
      <c r="G5" s="2"/>
    </row>
    <row r="6" spans="1:8" x14ac:dyDescent="0.2">
      <c r="A6" t="s">
        <v>44</v>
      </c>
      <c r="B6" s="13" t="s">
        <v>6</v>
      </c>
      <c r="C6" s="14"/>
      <c r="D6" s="3"/>
      <c r="G6" s="2"/>
      <c r="H6" s="2"/>
    </row>
    <row r="7" spans="1:8" x14ac:dyDescent="0.2">
      <c r="A7" t="s">
        <v>45</v>
      </c>
      <c r="B7" s="13" t="s">
        <v>5</v>
      </c>
      <c r="C7" s="14"/>
      <c r="D7" s="3"/>
    </row>
    <row r="8" spans="1:8" x14ac:dyDescent="0.2">
      <c r="A8" t="s">
        <v>7</v>
      </c>
      <c r="B8" s="13" t="s">
        <v>9</v>
      </c>
      <c r="C8" s="14"/>
      <c r="D8" s="3"/>
    </row>
    <row r="9" spans="1:8" x14ac:dyDescent="0.2">
      <c r="A9" t="s">
        <v>8</v>
      </c>
      <c r="B9" s="13" t="s">
        <v>10</v>
      </c>
      <c r="C9" s="14"/>
      <c r="D9" s="3"/>
    </row>
    <row r="11" spans="1:8" x14ac:dyDescent="0.2">
      <c r="C11" s="2"/>
      <c r="D11" s="3"/>
    </row>
    <row r="12" spans="1:8" x14ac:dyDescent="0.2">
      <c r="A12" t="s">
        <v>12</v>
      </c>
      <c r="B12" t="s">
        <v>0</v>
      </c>
      <c r="C12" s="4">
        <v>0.1</v>
      </c>
    </row>
    <row r="13" spans="1:8" x14ac:dyDescent="0.2">
      <c r="B13" t="s">
        <v>1</v>
      </c>
      <c r="C13" s="6">
        <v>15000</v>
      </c>
    </row>
    <row r="14" spans="1:8" x14ac:dyDescent="0.2">
      <c r="B14" t="s">
        <v>2</v>
      </c>
      <c r="C14">
        <v>3</v>
      </c>
    </row>
    <row r="16" spans="1:8" x14ac:dyDescent="0.2">
      <c r="A16" t="s">
        <v>30</v>
      </c>
      <c r="B16" s="13" t="s">
        <v>13</v>
      </c>
      <c r="C16" s="14"/>
      <c r="D16" s="3"/>
      <c r="G16" s="2"/>
    </row>
    <row r="17" spans="1:8" x14ac:dyDescent="0.2">
      <c r="A17" t="s">
        <v>29</v>
      </c>
      <c r="B17" s="13" t="s">
        <v>24</v>
      </c>
      <c r="C17" s="14"/>
      <c r="D17" s="3"/>
    </row>
    <row r="19" spans="1:8" x14ac:dyDescent="0.2">
      <c r="A19" t="s">
        <v>31</v>
      </c>
      <c r="B19" s="13" t="s">
        <v>25</v>
      </c>
      <c r="C19" s="15"/>
      <c r="D19" s="10"/>
      <c r="F19" s="8"/>
    </row>
    <row r="20" spans="1:8" x14ac:dyDescent="0.2">
      <c r="A20" t="s">
        <v>46</v>
      </c>
      <c r="B20" s="13" t="s">
        <v>5</v>
      </c>
      <c r="C20" s="14"/>
      <c r="D20" s="3"/>
    </row>
    <row r="21" spans="1:8" x14ac:dyDescent="0.2">
      <c r="C21" s="2"/>
      <c r="D21" s="3"/>
    </row>
    <row r="23" spans="1:8" x14ac:dyDescent="0.2">
      <c r="A23" t="s">
        <v>41</v>
      </c>
      <c r="B23" s="13" t="s">
        <v>26</v>
      </c>
      <c r="C23" s="16"/>
      <c r="D23" s="9"/>
    </row>
    <row r="24" spans="1:8" x14ac:dyDescent="0.2">
      <c r="D24" s="9"/>
    </row>
    <row r="26" spans="1:8" x14ac:dyDescent="0.2">
      <c r="A26" t="s">
        <v>42</v>
      </c>
      <c r="B26" t="s">
        <v>27</v>
      </c>
      <c r="C26" t="s">
        <v>28</v>
      </c>
      <c r="D26" s="8">
        <v>0.14000000000000001</v>
      </c>
      <c r="H26" s="7"/>
    </row>
    <row r="27" spans="1:8" x14ac:dyDescent="0.2">
      <c r="H27" s="7"/>
    </row>
    <row r="28" spans="1:8" x14ac:dyDescent="0.2">
      <c r="B28" s="11" t="s">
        <v>36</v>
      </c>
      <c r="C28">
        <v>-500000</v>
      </c>
      <c r="D28" s="7">
        <v>39448</v>
      </c>
      <c r="H28" s="7"/>
    </row>
    <row r="29" spans="1:8" x14ac:dyDescent="0.2">
      <c r="B29" s="11" t="s">
        <v>37</v>
      </c>
      <c r="C29">
        <v>200000</v>
      </c>
      <c r="D29" s="7">
        <v>39813</v>
      </c>
    </row>
    <row r="30" spans="1:8" x14ac:dyDescent="0.2">
      <c r="B30" s="11" t="s">
        <v>38</v>
      </c>
      <c r="C30">
        <v>200000</v>
      </c>
      <c r="D30" s="7">
        <v>40178</v>
      </c>
    </row>
    <row r="31" spans="1:8" x14ac:dyDescent="0.2">
      <c r="B31" s="11" t="s">
        <v>39</v>
      </c>
      <c r="C31">
        <v>250000</v>
      </c>
      <c r="D31" s="7">
        <v>40543</v>
      </c>
    </row>
    <row r="33" spans="2:5" x14ac:dyDescent="0.2">
      <c r="B33" s="39" t="s">
        <v>48</v>
      </c>
      <c r="C33" s="16"/>
      <c r="E33" s="9"/>
    </row>
  </sheetData>
  <phoneticPr fontId="0" type="noConversion"/>
  <printOptions headings="1"/>
  <pageMargins left="0.39370078740157483" right="0.39370078740157483" top="0.98425196850393704" bottom="0.98425196850393704" header="0.51181102362204722" footer="0.51181102362204722"/>
  <pageSetup paperSize="9" orientation="landscape" horizontalDpi="4294967293" r:id="rId1"/>
  <headerFooter alignWithMargins="0">
    <oddHeader>&amp;CFonctions Finance&amp;R&amp;G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tabSelected="1" zoomScaleNormal="100" workbookViewId="0">
      <selection activeCell="N47" sqref="N47"/>
    </sheetView>
  </sheetViews>
  <sheetFormatPr baseColWidth="10" defaultRowHeight="15.75" x14ac:dyDescent="0.25"/>
  <cols>
    <col min="1" max="1" width="56.5703125" style="17" bestFit="1" customWidth="1"/>
    <col min="2" max="2" width="21.85546875" style="17" bestFit="1" customWidth="1"/>
    <col min="3" max="3" width="12.5703125" style="17" bestFit="1" customWidth="1"/>
    <col min="4" max="4" width="11.85546875" style="17" bestFit="1" customWidth="1"/>
    <col min="5" max="5" width="11.5703125" style="17" bestFit="1" customWidth="1"/>
    <col min="6" max="6" width="11.42578125" style="17"/>
    <col min="7" max="7" width="14.140625" style="17" customWidth="1"/>
    <col min="8" max="16384" width="11.42578125" style="17"/>
  </cols>
  <sheetData>
    <row r="1" spans="1:8" x14ac:dyDescent="0.25">
      <c r="A1" s="17" t="s">
        <v>11</v>
      </c>
      <c r="B1" s="17" t="s">
        <v>0</v>
      </c>
      <c r="C1" s="18">
        <f>(1+E1)^(1/12)-1</f>
        <v>3.0725417032555491E-3</v>
      </c>
      <c r="D1" s="17" t="s">
        <v>15</v>
      </c>
      <c r="E1" s="19">
        <v>3.7499999999999999E-2</v>
      </c>
      <c r="F1" s="17" t="s">
        <v>14</v>
      </c>
      <c r="G1" s="17" t="s">
        <v>16</v>
      </c>
    </row>
    <row r="2" spans="1:8" x14ac:dyDescent="0.25">
      <c r="B2" s="17" t="s">
        <v>1</v>
      </c>
      <c r="C2" s="20">
        <v>85000</v>
      </c>
      <c r="E2" s="21">
        <v>0</v>
      </c>
      <c r="F2" s="17" t="s">
        <v>18</v>
      </c>
      <c r="G2" s="17" t="s">
        <v>17</v>
      </c>
    </row>
    <row r="3" spans="1:8" x14ac:dyDescent="0.25">
      <c r="B3" s="17" t="s">
        <v>2</v>
      </c>
      <c r="C3" s="21">
        <v>240</v>
      </c>
      <c r="D3" s="17" t="s">
        <v>3</v>
      </c>
    </row>
    <row r="5" spans="1:8" x14ac:dyDescent="0.25">
      <c r="A5" s="17" t="s">
        <v>43</v>
      </c>
      <c r="B5" s="22" t="s">
        <v>4</v>
      </c>
      <c r="C5" s="38">
        <f>IPMT($C$1,1,$C$3,$C$2,0,$E$2)</f>
        <v>-261.16604477672166</v>
      </c>
      <c r="D5" s="24" t="s">
        <v>19</v>
      </c>
      <c r="G5" s="25"/>
    </row>
    <row r="6" spans="1:8" x14ac:dyDescent="0.25">
      <c r="A6" s="17" t="s">
        <v>44</v>
      </c>
      <c r="B6" s="22" t="s">
        <v>6</v>
      </c>
      <c r="C6" s="38">
        <f>PPMT($C$1,1,$C$3,$C$2,0,$E$2)</f>
        <v>-240.00879077975972</v>
      </c>
      <c r="D6" s="24" t="s">
        <v>20</v>
      </c>
      <c r="G6" s="25"/>
      <c r="H6" s="25"/>
    </row>
    <row r="7" spans="1:8" x14ac:dyDescent="0.25">
      <c r="A7" s="17" t="s">
        <v>45</v>
      </c>
      <c r="B7" s="22" t="s">
        <v>5</v>
      </c>
      <c r="C7" s="38">
        <f>PMT($C$1,$C$3,$C$2,0,$E$2)</f>
        <v>-501.17483555648136</v>
      </c>
      <c r="D7" s="24" t="s">
        <v>21</v>
      </c>
    </row>
    <row r="8" spans="1:8" x14ac:dyDescent="0.25">
      <c r="A8" s="17" t="s">
        <v>7</v>
      </c>
      <c r="B8" s="22" t="s">
        <v>9</v>
      </c>
      <c r="C8" s="38">
        <f>CUMIPMT($C$1,$C$3,$C$2,1,$C$3,$E$2)</f>
        <v>-35281.960533555524</v>
      </c>
      <c r="D8" s="24" t="s">
        <v>22</v>
      </c>
    </row>
    <row r="9" spans="1:8" x14ac:dyDescent="0.25">
      <c r="A9" s="17" t="s">
        <v>8</v>
      </c>
      <c r="B9" s="22" t="s">
        <v>10</v>
      </c>
      <c r="C9" s="38">
        <f>CUMPRINC($C$1/12,$C$3,$C$2,1,$C$3,$E$2)</f>
        <v>-85000</v>
      </c>
      <c r="D9" s="24" t="s">
        <v>23</v>
      </c>
    </row>
    <row r="11" spans="1:8" x14ac:dyDescent="0.25">
      <c r="C11" s="25"/>
      <c r="D11" s="24"/>
    </row>
    <row r="12" spans="1:8" x14ac:dyDescent="0.25">
      <c r="A12" s="17" t="s">
        <v>12</v>
      </c>
      <c r="B12" s="17" t="s">
        <v>0</v>
      </c>
      <c r="C12" s="26">
        <v>0.1</v>
      </c>
    </row>
    <row r="13" spans="1:8" x14ac:dyDescent="0.25">
      <c r="B13" s="17" t="s">
        <v>1</v>
      </c>
      <c r="C13" s="27">
        <v>15000</v>
      </c>
    </row>
    <row r="14" spans="1:8" x14ac:dyDescent="0.25">
      <c r="B14" s="17" t="s">
        <v>2</v>
      </c>
      <c r="C14" s="17">
        <v>3</v>
      </c>
    </row>
    <row r="16" spans="1:8" x14ac:dyDescent="0.25">
      <c r="A16" s="17" t="s">
        <v>30</v>
      </c>
      <c r="B16" s="22" t="s">
        <v>13</v>
      </c>
      <c r="C16" s="23">
        <f>FV($C$12,$C$14,$C$13,0,0)</f>
        <v>-49650.000000000058</v>
      </c>
      <c r="D16" s="24" t="s">
        <v>32</v>
      </c>
      <c r="G16" s="25"/>
    </row>
    <row r="17" spans="1:8" x14ac:dyDescent="0.25">
      <c r="A17" s="17" t="s">
        <v>29</v>
      </c>
      <c r="B17" s="22" t="s">
        <v>24</v>
      </c>
      <c r="C17" s="23">
        <f>PV($C$12,$C$14,$C$13,0,0)</f>
        <v>-37302.779864763368</v>
      </c>
      <c r="D17" s="24" t="s">
        <v>33</v>
      </c>
    </row>
    <row r="19" spans="1:8" x14ac:dyDescent="0.25">
      <c r="A19" s="17" t="s">
        <v>31</v>
      </c>
      <c r="B19" s="22" t="s">
        <v>25</v>
      </c>
      <c r="C19" s="28">
        <f>RATE($C$14,$C$13,0,$C$16,0)</f>
        <v>0.1</v>
      </c>
      <c r="D19" s="29" t="s">
        <v>34</v>
      </c>
      <c r="F19" s="30"/>
    </row>
    <row r="20" spans="1:8" x14ac:dyDescent="0.25">
      <c r="A20" s="17" t="s">
        <v>46</v>
      </c>
      <c r="B20" s="22" t="s">
        <v>5</v>
      </c>
      <c r="C20" s="23">
        <f>PMT($C$12,$C$14,0,$C$16,0)</f>
        <v>15000.000000000024</v>
      </c>
      <c r="D20" s="24" t="s">
        <v>47</v>
      </c>
    </row>
    <row r="21" spans="1:8" x14ac:dyDescent="0.25">
      <c r="C21" s="31"/>
      <c r="D21" s="24"/>
    </row>
    <row r="23" spans="1:8" x14ac:dyDescent="0.25">
      <c r="A23" s="17" t="s">
        <v>41</v>
      </c>
      <c r="B23" s="17" t="s">
        <v>26</v>
      </c>
      <c r="C23" s="37">
        <f>FVSCHEDULE($C$2,$C$1)</f>
        <v>85261.166044776721</v>
      </c>
      <c r="D23" s="32" t="s">
        <v>35</v>
      </c>
    </row>
    <row r="24" spans="1:8" x14ac:dyDescent="0.25">
      <c r="D24" s="32"/>
    </row>
    <row r="26" spans="1:8" x14ac:dyDescent="0.25">
      <c r="A26" s="17" t="s">
        <v>42</v>
      </c>
      <c r="B26" s="17" t="s">
        <v>27</v>
      </c>
      <c r="C26" s="17" t="s">
        <v>28</v>
      </c>
      <c r="D26" s="30">
        <v>0.14000000000000001</v>
      </c>
      <c r="H26" s="33"/>
    </row>
    <row r="27" spans="1:8" x14ac:dyDescent="0.25">
      <c r="H27" s="33"/>
    </row>
    <row r="28" spans="1:8" x14ac:dyDescent="0.25">
      <c r="B28" s="34" t="s">
        <v>36</v>
      </c>
      <c r="C28" s="22">
        <v>-500000</v>
      </c>
      <c r="D28" s="35">
        <v>39448</v>
      </c>
      <c r="H28" s="33"/>
    </row>
    <row r="29" spans="1:8" x14ac:dyDescent="0.25">
      <c r="B29" s="34" t="s">
        <v>37</v>
      </c>
      <c r="C29" s="22">
        <v>200000</v>
      </c>
      <c r="D29" s="35">
        <v>39813</v>
      </c>
    </row>
    <row r="30" spans="1:8" x14ac:dyDescent="0.25">
      <c r="B30" s="34" t="s">
        <v>38</v>
      </c>
      <c r="C30" s="22">
        <v>200000</v>
      </c>
      <c r="D30" s="35">
        <v>40178</v>
      </c>
    </row>
    <row r="31" spans="1:8" x14ac:dyDescent="0.25">
      <c r="B31" s="34" t="s">
        <v>39</v>
      </c>
      <c r="C31" s="22">
        <v>250000</v>
      </c>
      <c r="D31" s="35">
        <v>40543</v>
      </c>
    </row>
    <row r="33" spans="2:5" x14ac:dyDescent="0.25">
      <c r="B33" s="36" t="s">
        <v>48</v>
      </c>
      <c r="C33" s="17">
        <f>-XNPV($D$26,$C$28:$C$31,$D$28:$D$31)</f>
        <v>1925.0187642082165</v>
      </c>
      <c r="E33" s="32" t="s">
        <v>40</v>
      </c>
    </row>
  </sheetData>
  <printOptions headings="1"/>
  <pageMargins left="0.39370078740157483" right="0.39370078740157483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Company>Personnelle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Caroux</dc:creator>
  <cp:lastModifiedBy>Clic-Formation</cp:lastModifiedBy>
  <cp:lastPrinted>2011-06-30T14:12:41Z</cp:lastPrinted>
  <dcterms:created xsi:type="dcterms:W3CDTF">2008-10-08T17:43:56Z</dcterms:created>
  <dcterms:modified xsi:type="dcterms:W3CDTF">2020-02-25T14:18:20Z</dcterms:modified>
</cp:coreProperties>
</file>