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13\ex-005\"/>
    </mc:Choice>
  </mc:AlternateContent>
  <xr:revisionPtr revIDLastSave="0" documentId="8_{EE21FBFA-F442-4A5B-A3AE-E99696718B53}" xr6:coauthVersionLast="40" xr6:coauthVersionMax="40" xr10:uidLastSave="{00000000-0000-0000-0000-000000000000}"/>
  <bookViews>
    <workbookView xWindow="3030" yWindow="32760" windowWidth="13875" windowHeight="9750" activeTab="1"/>
    <workbookView xWindow="8835" yWindow="420" windowWidth="16515" windowHeight="10545" activeTab="1"/>
  </bookViews>
  <sheets>
    <sheet name="Enonce" sheetId="2" r:id="rId1"/>
    <sheet name="Solution" sheetId="1" r:id="rId2"/>
  </sheets>
  <calcPr calcId="181029"/>
</workbook>
</file>

<file path=xl/calcChain.xml><?xml version="1.0" encoding="utf-8"?>
<calcChain xmlns="http://schemas.openxmlformats.org/spreadsheetml/2006/main">
  <c r="D6" i="1" l="1"/>
  <c r="C2" i="1"/>
  <c r="D2" i="1"/>
  <c r="C3" i="1"/>
  <c r="C4" i="1"/>
  <c r="D4" i="1"/>
  <c r="C5" i="1"/>
  <c r="C6" i="1"/>
  <c r="C7" i="1"/>
  <c r="D7" i="1"/>
  <c r="C8" i="1"/>
  <c r="D8" i="1" s="1"/>
  <c r="C9" i="1"/>
  <c r="D9" i="1"/>
  <c r="C10" i="1"/>
  <c r="D10" i="1"/>
  <c r="C11" i="1"/>
  <c r="D11" i="1" s="1"/>
  <c r="C12" i="1"/>
  <c r="C13" i="1" s="1"/>
  <c r="D13" i="1" s="1"/>
  <c r="D5" i="1"/>
  <c r="D3" i="1"/>
  <c r="D12" i="1" l="1"/>
</calcChain>
</file>

<file path=xl/sharedStrings.xml><?xml version="1.0" encoding="utf-8"?>
<sst xmlns="http://schemas.openxmlformats.org/spreadsheetml/2006/main" count="24" uniqueCount="12">
  <si>
    <t>Achats de marchandises</t>
  </si>
  <si>
    <t>Autres achats</t>
  </si>
  <si>
    <t>Carburants</t>
  </si>
  <si>
    <t>Entretien réparation</t>
  </si>
  <si>
    <t>Honoraires</t>
  </si>
  <si>
    <t>Téléphone</t>
  </si>
  <si>
    <t>Électricité</t>
  </si>
  <si>
    <t>Publicité</t>
  </si>
  <si>
    <t>Transport</t>
  </si>
  <si>
    <t>Impôts et taxes</t>
  </si>
  <si>
    <t>Salaires du personnel</t>
  </si>
  <si>
    <t>Charges de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</si>
</sst>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0404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164" fontId="0" fillId="0" borderId="1" xfId="0" applyNumberFormat="1" applyFont="1" applyBorder="1"/>
    <xf numFmtId="164" fontId="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28575</xdr:rowOff>
    </xdr:from>
    <xdr:to>
      <xdr:col>7</xdr:col>
      <xdr:colOff>9525</xdr:colOff>
      <xdr:row>38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828C19B-17EF-4DDC-8394-031084AB54A6}"/>
            </a:ext>
          </a:extLst>
        </xdr:cNvPr>
        <xdr:cNvSpPr txBox="1"/>
      </xdr:nvSpPr>
      <xdr:spPr>
        <a:xfrm>
          <a:off x="152400" y="2695575"/>
          <a:ext cx="5695950" cy="46101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Année 2006</a:t>
          </a:r>
        </a:p>
        <a:p>
          <a:r>
            <a:rPr lang="fr-FR" sz="1100"/>
            <a:t>Total des achats : 1.039.300€ (dont 15/16ème de marchandises, le reste pour les autres achats)</a:t>
          </a:r>
        </a:p>
        <a:p>
          <a:r>
            <a:rPr lang="fr-FR" sz="1100"/>
            <a:t>Carburants : + 1.320€ par rapport à 2005</a:t>
          </a:r>
        </a:p>
        <a:p>
          <a:r>
            <a:rPr lang="fr-FR" sz="1100"/>
            <a:t>Entretien réparation : + 3% par rapport à 2005</a:t>
          </a:r>
        </a:p>
        <a:p>
          <a:r>
            <a:rPr lang="fr-FR" sz="1100"/>
            <a:t>Honoraires divers : + 1/5ème par rapport à 2005</a:t>
          </a:r>
        </a:p>
        <a:p>
          <a:r>
            <a:rPr lang="fr-FR" sz="1100"/>
            <a:t>Téléphone : - 170€ par rapport à 2005</a:t>
          </a:r>
        </a:p>
        <a:p>
          <a:r>
            <a:rPr lang="fr-FR" sz="1100"/>
            <a:t>Electricité : 2/60ème de plus qu'en 2005</a:t>
          </a:r>
        </a:p>
        <a:p>
          <a:r>
            <a:rPr lang="fr-FR" sz="1100"/>
            <a:t>Publicité : +7% par rapport à 2005</a:t>
          </a:r>
        </a:p>
        <a:p>
          <a:r>
            <a:rPr lang="fr-FR" sz="1100"/>
            <a:t>Transport : +5% par rapport à 2005</a:t>
          </a:r>
        </a:p>
        <a:p>
          <a:r>
            <a:rPr lang="fr-FR" sz="1100"/>
            <a:t>Impôts et taxes : + 630 € par rapport à 2005</a:t>
          </a:r>
        </a:p>
        <a:p>
          <a:r>
            <a:rPr lang="fr-FR" sz="1100"/>
            <a:t>Salaires du personnel : -1,5% par rapport à 2005</a:t>
          </a:r>
        </a:p>
        <a:p>
          <a:r>
            <a:rPr lang="fr-FR" sz="1100"/>
            <a:t>Charges de personnel : 44,2 % du montant des salaires</a:t>
          </a:r>
        </a:p>
        <a:p>
          <a:r>
            <a:rPr lang="fr-FR" sz="1100"/>
            <a:t> </a:t>
          </a:r>
        </a:p>
        <a:p>
          <a:r>
            <a:rPr lang="fr-FR" sz="1100" b="1"/>
            <a:t>Année 2007</a:t>
          </a:r>
        </a:p>
        <a:p>
          <a:r>
            <a:rPr lang="fr-FR" sz="1100"/>
            <a:t>Achats de marchandises : 1/10ème de plus qu'en 2006</a:t>
          </a:r>
        </a:p>
        <a:p>
          <a:r>
            <a:rPr lang="fr-FR" sz="1100"/>
            <a:t>Autres achats : idem 2006</a:t>
          </a:r>
        </a:p>
        <a:p>
          <a:r>
            <a:rPr lang="fr-FR" sz="1100"/>
            <a:t>Carburants : chiffre de 2005 + 1/20ème</a:t>
          </a:r>
        </a:p>
        <a:p>
          <a:r>
            <a:rPr lang="fr-FR" sz="1100"/>
            <a:t>Entretien réparation : - 1% par rapport à 2006</a:t>
          </a:r>
        </a:p>
        <a:p>
          <a:r>
            <a:rPr lang="fr-FR" sz="1100"/>
            <a:t>Honoraires : changement d'expert comptable, 3000 € de moins qu'en 2006</a:t>
          </a:r>
        </a:p>
        <a:p>
          <a:r>
            <a:rPr lang="fr-FR" sz="1100"/>
            <a:t>Téléphone : retour au chiffre de 2005</a:t>
          </a:r>
        </a:p>
        <a:p>
          <a:r>
            <a:rPr lang="fr-FR" sz="1100"/>
            <a:t>Électricité : même progression en euros que l'évolution entre 2005 et 2006</a:t>
          </a:r>
        </a:p>
        <a:p>
          <a:r>
            <a:rPr lang="fr-FR" sz="1100"/>
            <a:t>Publicité : le double de 2005</a:t>
          </a:r>
        </a:p>
        <a:p>
          <a:r>
            <a:rPr lang="fr-FR" sz="1100"/>
            <a:t>Transport : + 443€ par rapport à 2005</a:t>
          </a:r>
        </a:p>
        <a:p>
          <a:r>
            <a:rPr lang="fr-FR" sz="1100"/>
            <a:t>Impôts et taxes : même progression en pourcentage que l'évolution entre 2005 et 2006</a:t>
          </a:r>
        </a:p>
        <a:p>
          <a:r>
            <a:rPr lang="fr-FR" sz="1100"/>
            <a:t>Salaires du personnel : + 2,5 % par rapport à 2006</a:t>
          </a:r>
        </a:p>
        <a:p>
          <a:r>
            <a:rPr lang="fr-FR" sz="1100"/>
            <a:t>Charges de personnel : augmentation de 3% par rapport à 2006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K25" sqref="K25"/>
    </sheetView>
    <sheetView workbookViewId="1"/>
  </sheetViews>
  <sheetFormatPr baseColWidth="10" defaultRowHeight="15" x14ac:dyDescent="0.25"/>
  <cols>
    <col min="1" max="1" width="24" customWidth="1"/>
    <col min="3" max="3" width="11.42578125" bestFit="1" customWidth="1"/>
    <col min="4" max="4" width="12.85546875" bestFit="1" customWidth="1"/>
    <col min="5" max="5" width="5" customWidth="1"/>
  </cols>
  <sheetData>
    <row r="1" spans="1:4" x14ac:dyDescent="0.25">
      <c r="A1" s="1"/>
      <c r="B1" s="1">
        <v>2005</v>
      </c>
      <c r="C1" s="1">
        <v>2006</v>
      </c>
      <c r="D1" s="1">
        <v>2007</v>
      </c>
    </row>
    <row r="2" spans="1:4" x14ac:dyDescent="0.25">
      <c r="A2" s="2" t="s">
        <v>0</v>
      </c>
      <c r="B2" s="3">
        <v>940605</v>
      </c>
      <c r="C2" s="4"/>
      <c r="D2" s="4"/>
    </row>
    <row r="3" spans="1:4" x14ac:dyDescent="0.25">
      <c r="A3" s="2" t="s">
        <v>1</v>
      </c>
      <c r="B3" s="3">
        <v>55720</v>
      </c>
      <c r="C3" s="4"/>
      <c r="D3" s="4"/>
    </row>
    <row r="4" spans="1:4" x14ac:dyDescent="0.25">
      <c r="A4" s="2" t="s">
        <v>2</v>
      </c>
      <c r="B4" s="3">
        <v>22400</v>
      </c>
      <c r="C4" s="4"/>
      <c r="D4" s="4"/>
    </row>
    <row r="5" spans="1:4" x14ac:dyDescent="0.25">
      <c r="A5" s="2" t="s">
        <v>3</v>
      </c>
      <c r="B5" s="3">
        <v>37120</v>
      </c>
      <c r="C5" s="4"/>
      <c r="D5" s="4"/>
    </row>
    <row r="6" spans="1:4" x14ac:dyDescent="0.25">
      <c r="A6" s="2" t="s">
        <v>4</v>
      </c>
      <c r="B6" s="3">
        <v>45000</v>
      </c>
      <c r="C6" s="4"/>
      <c r="D6" s="4"/>
    </row>
    <row r="7" spans="1:4" x14ac:dyDescent="0.25">
      <c r="A7" s="2" t="s">
        <v>5</v>
      </c>
      <c r="B7" s="3">
        <v>28950</v>
      </c>
      <c r="C7" s="4"/>
      <c r="D7" s="4"/>
    </row>
    <row r="8" spans="1:4" x14ac:dyDescent="0.25">
      <c r="A8" s="2" t="s">
        <v>6</v>
      </c>
      <c r="B8" s="3">
        <v>31800</v>
      </c>
      <c r="C8" s="4"/>
      <c r="D8" s="4"/>
    </row>
    <row r="9" spans="1:4" x14ac:dyDescent="0.25">
      <c r="A9" s="2" t="s">
        <v>7</v>
      </c>
      <c r="B9" s="3">
        <v>46650</v>
      </c>
      <c r="C9" s="4"/>
      <c r="D9" s="4"/>
    </row>
    <row r="10" spans="1:4" x14ac:dyDescent="0.25">
      <c r="A10" s="2" t="s">
        <v>8</v>
      </c>
      <c r="B10" s="3">
        <v>7850</v>
      </c>
      <c r="C10" s="4"/>
      <c r="D10" s="4"/>
    </row>
    <row r="11" spans="1:4" x14ac:dyDescent="0.25">
      <c r="A11" s="2" t="s">
        <v>9</v>
      </c>
      <c r="B11" s="3">
        <v>8650</v>
      </c>
      <c r="C11" s="4"/>
      <c r="D11" s="4"/>
    </row>
    <row r="12" spans="1:4" x14ac:dyDescent="0.25">
      <c r="A12" s="2" t="s">
        <v>10</v>
      </c>
      <c r="B12" s="3">
        <v>540700</v>
      </c>
      <c r="C12" s="4"/>
      <c r="D12" s="4"/>
    </row>
    <row r="13" spans="1:4" x14ac:dyDescent="0.25">
      <c r="A13" s="2" t="s">
        <v>11</v>
      </c>
      <c r="B13" s="3">
        <v>237500</v>
      </c>
      <c r="C13" s="4"/>
      <c r="D13" s="4"/>
    </row>
  </sheetData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D13" sqref="D13"/>
    </sheetView>
    <sheetView tabSelected="1" workbookViewId="1"/>
  </sheetViews>
  <sheetFormatPr baseColWidth="10" defaultRowHeight="15" x14ac:dyDescent="0.25"/>
  <cols>
    <col min="1" max="1" width="26.140625" customWidth="1"/>
    <col min="2" max="4" width="14.140625" customWidth="1"/>
  </cols>
  <sheetData>
    <row r="1" spans="1:4" x14ac:dyDescent="0.25">
      <c r="A1" s="1"/>
      <c r="B1" s="1">
        <v>2005</v>
      </c>
      <c r="C1" s="1">
        <v>2006</v>
      </c>
      <c r="D1" s="1">
        <v>2007</v>
      </c>
    </row>
    <row r="2" spans="1:4" x14ac:dyDescent="0.25">
      <c r="A2" s="2" t="s">
        <v>0</v>
      </c>
      <c r="B2" s="3">
        <v>940605</v>
      </c>
      <c r="C2" s="4">
        <f>(1039300/16)*15</f>
        <v>974343.75</v>
      </c>
      <c r="D2" s="4">
        <f>(C2/10)+C2</f>
        <v>1071778.125</v>
      </c>
    </row>
    <row r="3" spans="1:4" x14ac:dyDescent="0.25">
      <c r="A3" s="2" t="s">
        <v>1</v>
      </c>
      <c r="B3" s="3">
        <v>55720</v>
      </c>
      <c r="C3" s="4">
        <f>1039300/16</f>
        <v>64956.25</v>
      </c>
      <c r="D3" s="4">
        <f>C3</f>
        <v>64956.25</v>
      </c>
    </row>
    <row r="4" spans="1:4" x14ac:dyDescent="0.25">
      <c r="A4" s="2" t="s">
        <v>2</v>
      </c>
      <c r="B4" s="3">
        <v>22400</v>
      </c>
      <c r="C4" s="4">
        <f>B4+1320</f>
        <v>23720</v>
      </c>
      <c r="D4" s="4">
        <f>(B4/20)+B4</f>
        <v>23520</v>
      </c>
    </row>
    <row r="5" spans="1:4" x14ac:dyDescent="0.25">
      <c r="A5" s="2" t="s">
        <v>3</v>
      </c>
      <c r="B5" s="3">
        <v>37120</v>
      </c>
      <c r="C5" s="4">
        <f>(B5*3%)+B5</f>
        <v>38233.599999999999</v>
      </c>
      <c r="D5" s="4">
        <f>C5-(C5*1%)</f>
        <v>37851.263999999996</v>
      </c>
    </row>
    <row r="6" spans="1:4" x14ac:dyDescent="0.25">
      <c r="A6" s="2" t="s">
        <v>4</v>
      </c>
      <c r="B6" s="3">
        <v>45000</v>
      </c>
      <c r="C6" s="4">
        <f>(B6/5)+B6</f>
        <v>54000</v>
      </c>
      <c r="D6" s="4">
        <f>C6-3000</f>
        <v>51000</v>
      </c>
    </row>
    <row r="7" spans="1:4" x14ac:dyDescent="0.25">
      <c r="A7" s="2" t="s">
        <v>5</v>
      </c>
      <c r="B7" s="3">
        <v>28950</v>
      </c>
      <c r="C7" s="4">
        <f>B7-170</f>
        <v>28780</v>
      </c>
      <c r="D7" s="4">
        <f>B7</f>
        <v>28950</v>
      </c>
    </row>
    <row r="8" spans="1:4" x14ac:dyDescent="0.25">
      <c r="A8" s="2" t="s">
        <v>6</v>
      </c>
      <c r="B8" s="3">
        <v>31800</v>
      </c>
      <c r="C8" s="4">
        <f>(B8/30)+B8</f>
        <v>32860</v>
      </c>
      <c r="D8" s="4">
        <f>(C8-B8)+C8</f>
        <v>33920</v>
      </c>
    </row>
    <row r="9" spans="1:4" x14ac:dyDescent="0.25">
      <c r="A9" s="2" t="s">
        <v>7</v>
      </c>
      <c r="B9" s="3">
        <v>46650</v>
      </c>
      <c r="C9" s="4">
        <f>(B9*7%)+B9</f>
        <v>49915.5</v>
      </c>
      <c r="D9" s="4">
        <f>B9*2</f>
        <v>93300</v>
      </c>
    </row>
    <row r="10" spans="1:4" x14ac:dyDescent="0.25">
      <c r="A10" s="2" t="s">
        <v>8</v>
      </c>
      <c r="B10" s="3">
        <v>7850</v>
      </c>
      <c r="C10" s="4">
        <f>(B10*5%)+B10</f>
        <v>8242.5</v>
      </c>
      <c r="D10" s="4">
        <f>B10+443</f>
        <v>8293</v>
      </c>
    </row>
    <row r="11" spans="1:4" x14ac:dyDescent="0.25">
      <c r="A11" s="2" t="s">
        <v>9</v>
      </c>
      <c r="B11" s="3">
        <v>8650</v>
      </c>
      <c r="C11" s="4">
        <f>B11+630</f>
        <v>9280</v>
      </c>
      <c r="D11" s="4">
        <f>((C11-B11)/B11*C11)+C11</f>
        <v>9955.884393063583</v>
      </c>
    </row>
    <row r="12" spans="1:4" x14ac:dyDescent="0.25">
      <c r="A12" s="2" t="s">
        <v>10</v>
      </c>
      <c r="B12" s="3">
        <v>540700</v>
      </c>
      <c r="C12" s="4">
        <f>B12-(B12*1.5%)</f>
        <v>532589.5</v>
      </c>
      <c r="D12" s="4">
        <f>(C12*2.5%)+C12</f>
        <v>545904.23750000005</v>
      </c>
    </row>
    <row r="13" spans="1:4" x14ac:dyDescent="0.25">
      <c r="A13" s="2" t="s">
        <v>11</v>
      </c>
      <c r="B13" s="3">
        <v>237500</v>
      </c>
      <c r="C13" s="4">
        <f>C12*44.2%</f>
        <v>235404.55900000001</v>
      </c>
      <c r="D13" s="4">
        <f>(C13*3%)+C13</f>
        <v>242466.69577000002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cp:lastPrinted>2013-11-17T15:28:28Z</cp:lastPrinted>
  <dcterms:created xsi:type="dcterms:W3CDTF">2012-09-24T07:50:37Z</dcterms:created>
  <dcterms:modified xsi:type="dcterms:W3CDTF">2019-01-15T12:21:39Z</dcterms:modified>
</cp:coreProperties>
</file>