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2011-05-suedoise-sandwich-ul22\"/>
    </mc:Choice>
  </mc:AlternateContent>
  <xr:revisionPtr revIDLastSave="0" documentId="8_{FFF8C43C-5369-4C54-B0AE-F1CAF95C42B8}" xr6:coauthVersionLast="47" xr6:coauthVersionMax="47" xr10:uidLastSave="{00000000-0000-0000-0000-000000000000}"/>
  <bookViews>
    <workbookView xWindow="25155" yWindow="7335" windowWidth="24315" windowHeight="17685" xr2:uid="{CF6C77B7-2D10-4577-BF0D-1698245C3277}"/>
  </bookViews>
  <sheets>
    <sheet name="Resultats" sheetId="1" r:id="rId1"/>
    <sheet name="Formules" sheetId="6" r:id="rId2"/>
  </sheets>
  <definedNames>
    <definedName name="Code" localSheetId="1">Formules!$B$10:$B$13</definedName>
    <definedName name="Code">Resultats!$B$10:$B$13</definedName>
    <definedName name="Tél" localSheetId="1">Formules!$C$5</definedName>
    <definedName name="Tél">Resultats!$C$5</definedName>
    <definedName name="TEntreprises" localSheetId="1">Formules!$G$3:$I$7</definedName>
    <definedName name="TEntreprises">Resultats!$G$3:$I$7</definedName>
    <definedName name="TFormules" localSheetId="1">Formules!$G$10:$I$13</definedName>
    <definedName name="TFormules">Resultats!$G$10:$I$13</definedName>
    <definedName name="Ttc" localSheetId="1">Formules!$E$15</definedName>
    <definedName name="Ttc">Resultats!$E$15</definedName>
    <definedName name="_xlnm.Print_Area" localSheetId="1">Formules!$A$1:$E$16</definedName>
    <definedName name="_xlnm.Print_Area" localSheetId="0">Resultats!$A$1:$E$16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C6" i="6"/>
  <c r="C7" i="6"/>
  <c r="C10" i="6"/>
  <c r="D10" i="6"/>
  <c r="E10" i="6" s="1"/>
  <c r="E15" i="6" s="1"/>
  <c r="C14" i="6" s="1"/>
  <c r="C11" i="6"/>
  <c r="D11" i="6"/>
  <c r="E11" i="6"/>
  <c r="C12" i="6"/>
  <c r="D12" i="6"/>
  <c r="E12" i="6"/>
  <c r="C13" i="6"/>
  <c r="D13" i="6"/>
  <c r="E13" i="6"/>
  <c r="C7" i="1"/>
  <c r="C6" i="1"/>
  <c r="D3" i="1"/>
  <c r="D13" i="1"/>
  <c r="D12" i="1"/>
  <c r="E12" i="1" s="1"/>
  <c r="D11" i="1"/>
  <c r="E11" i="1" s="1"/>
  <c r="D10" i="1"/>
  <c r="E13" i="1"/>
  <c r="E10" i="1"/>
  <c r="C11" i="1"/>
  <c r="C12" i="1"/>
  <c r="C13" i="1"/>
  <c r="C10" i="1"/>
  <c r="E15" i="1" l="1"/>
  <c r="C14" i="1" s="1"/>
</calcChain>
</file>

<file path=xl/sharedStrings.xml><?xml version="1.0" encoding="utf-8"?>
<sst xmlns="http://schemas.openxmlformats.org/spreadsheetml/2006/main" count="87" uniqueCount="44">
  <si>
    <t>N° COMMANDE / FACTURE</t>
  </si>
  <si>
    <t>DATE COMMANDE / FACTURE</t>
  </si>
  <si>
    <t>TELEPHONE</t>
  </si>
  <si>
    <t>ENTREPRISE</t>
  </si>
  <si>
    <t>ADRESSE</t>
  </si>
  <si>
    <t>Qté</t>
  </si>
  <si>
    <t>Code</t>
  </si>
  <si>
    <t>Désignation</t>
  </si>
  <si>
    <t>PU en €</t>
  </si>
  <si>
    <t>Total TTC</t>
  </si>
  <si>
    <t>DONT TVA 5,50 %</t>
  </si>
  <si>
    <t>LA SUED'OISE - SANDWICHERIE                                         5 rue des Remparts - 60181 NOGENT-SUR-OISE</t>
  </si>
  <si>
    <t>A REGLER A LA LIVRAISON            par chèque ou espèces</t>
  </si>
  <si>
    <t>SIRET 432 150 746 00021 APE 5629A            TELEPHONE 03 44 601 601</t>
  </si>
  <si>
    <t>TABLE ENTREPRISES</t>
  </si>
  <si>
    <t>TELEPH</t>
  </si>
  <si>
    <t>ADHERENT</t>
  </si>
  <si>
    <t>ADR</t>
  </si>
  <si>
    <t>HIFIFILS EURL</t>
  </si>
  <si>
    <t>SHOPPING MICHELE</t>
  </si>
  <si>
    <t>N3J</t>
  </si>
  <si>
    <t>URGAFON SARL</t>
  </si>
  <si>
    <t>MARIE BELLE</t>
  </si>
  <si>
    <t>32 RUE DU GL DE GAULLE</t>
  </si>
  <si>
    <t>49 RUE DU GL DE GAULLE</t>
  </si>
  <si>
    <t>18 RUE DES REMPARTS</t>
  </si>
  <si>
    <t>3 BD BRANLY</t>
  </si>
  <si>
    <t>155 AV DU 8 MAI 1945</t>
  </si>
  <si>
    <t>TABLE FORMULES</t>
  </si>
  <si>
    <t>CODE</t>
  </si>
  <si>
    <t>DESIGNATION</t>
  </si>
  <si>
    <t>PRIX TTC en €</t>
  </si>
  <si>
    <t>ET</t>
  </si>
  <si>
    <t>SP</t>
  </si>
  <si>
    <t>CL</t>
  </si>
  <si>
    <t>L'ETUDIANT</t>
  </si>
  <si>
    <t>SPEED</t>
  </si>
  <si>
    <t>CLUB</t>
  </si>
  <si>
    <t>COOL</t>
  </si>
  <si>
    <t>CO</t>
  </si>
  <si>
    <t>SIRET 432 150 746 00021 APE 5629A
TELEPHONE 03 44 601 601</t>
  </si>
  <si>
    <t>A REGLER A LA LIVRAISON
par chèque ou espèces</t>
  </si>
  <si>
    <t>LA SUED'OISE - SANDWICHERIE
5 rue des Remparts - 60181 NOGENT-SUR-OISE</t>
  </si>
  <si>
    <t>60181 NOGENT-SUR-OISE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</si>
</sst>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\ h:mm;@"/>
    <numFmt numFmtId="165" formatCode="0#&quot; &quot;##&quot; &quot;##&quot; &quot;##&quot; &quot;##"/>
  </numFmts>
  <fonts count="9" x14ac:knownFonts="1">
    <font>
      <sz val="10"/>
      <name val="Arial"/>
    </font>
    <font>
      <sz val="8"/>
      <name val="Arial"/>
    </font>
    <font>
      <sz val="14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3" fillId="0" borderId="4" xfId="0" applyNumberFormat="1" applyFont="1" applyBorder="1"/>
    <xf numFmtId="165" fontId="2" fillId="0" borderId="8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" fillId="0" borderId="8" xfId="0" applyFont="1" applyBorder="1"/>
    <xf numFmtId="49" fontId="2" fillId="0" borderId="9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right" indent="2"/>
    </xf>
    <xf numFmtId="2" fontId="2" fillId="0" borderId="7" xfId="0" applyNumberFormat="1" applyFont="1" applyBorder="1" applyAlignment="1">
      <alignment horizontal="right" indent="1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10" fontId="2" fillId="0" borderId="0" xfId="0" applyNumberFormat="1" applyFont="1"/>
    <xf numFmtId="44" fontId="2" fillId="0" borderId="7" xfId="1" applyFont="1" applyBorder="1" applyAlignment="1">
      <alignment horizontal="right" indent="1"/>
    </xf>
    <xf numFmtId="44" fontId="2" fillId="0" borderId="12" xfId="1" applyFont="1" applyBorder="1" applyAlignment="1">
      <alignment horizontal="right" indent="1"/>
    </xf>
    <xf numFmtId="0" fontId="2" fillId="2" borderId="4" xfId="0" applyFont="1" applyFill="1" applyBorder="1" applyAlignment="1">
      <alignment horizontal="center"/>
    </xf>
    <xf numFmtId="44" fontId="2" fillId="2" borderId="4" xfId="1" applyFont="1" applyFill="1" applyBorder="1" applyAlignment="1">
      <alignment horizontal="right" indent="1"/>
    </xf>
    <xf numFmtId="2" fontId="2" fillId="2" borderId="4" xfId="0" applyNumberFormat="1" applyFont="1" applyFill="1" applyBorder="1" applyAlignment="1">
      <alignment horizontal="right" indent="1"/>
    </xf>
    <xf numFmtId="44" fontId="3" fillId="2" borderId="4" xfId="1" applyFont="1" applyFill="1" applyBorder="1" applyAlignment="1">
      <alignment horizontal="right" indent="1"/>
    </xf>
    <xf numFmtId="44" fontId="3" fillId="2" borderId="13" xfId="1" applyFont="1" applyFill="1" applyBorder="1" applyAlignment="1">
      <alignment horizontal="right" vertical="center" indent="1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7" fillId="0" borderId="4" xfId="0" applyNumberFormat="1" applyFont="1" applyBorder="1"/>
    <xf numFmtId="165" fontId="6" fillId="0" borderId="8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8" xfId="0" applyFont="1" applyBorder="1"/>
    <xf numFmtId="49" fontId="6" fillId="0" borderId="9" xfId="0" applyNumberFormat="1" applyFont="1" applyBorder="1"/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 indent="2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right" indent="1"/>
    </xf>
    <xf numFmtId="2" fontId="6" fillId="0" borderId="7" xfId="0" applyNumberFormat="1" applyFont="1" applyBorder="1" applyAlignment="1">
      <alignment horizontal="right" indent="1"/>
    </xf>
    <xf numFmtId="49" fontId="6" fillId="0" borderId="10" xfId="0" applyNumberFormat="1" applyFont="1" applyBorder="1" applyAlignment="1">
      <alignment horizontal="center"/>
    </xf>
    <xf numFmtId="0" fontId="6" fillId="0" borderId="11" xfId="0" applyFont="1" applyBorder="1"/>
    <xf numFmtId="2" fontId="6" fillId="0" borderId="12" xfId="0" applyNumberFormat="1" applyFont="1" applyBorder="1" applyAlignment="1">
      <alignment horizontal="right" indent="1"/>
    </xf>
    <xf numFmtId="2" fontId="7" fillId="2" borderId="4" xfId="0" applyNumberFormat="1" applyFont="1" applyFill="1" applyBorder="1" applyAlignment="1">
      <alignment horizontal="right" indent="1"/>
    </xf>
    <xf numFmtId="0" fontId="6" fillId="0" borderId="0" xfId="0" applyFont="1" applyAlignment="1">
      <alignment wrapText="1"/>
    </xf>
    <xf numFmtId="2" fontId="7" fillId="2" borderId="13" xfId="0" applyNumberFormat="1" applyFont="1" applyFill="1" applyBorder="1" applyAlignment="1">
      <alignment horizontal="right" vertical="center" indent="1"/>
    </xf>
    <xf numFmtId="0" fontId="6" fillId="0" borderId="5" xfId="0" applyFont="1" applyBorder="1"/>
    <xf numFmtId="0" fontId="6" fillId="0" borderId="6" xfId="0" applyFont="1" applyBorder="1"/>
    <xf numFmtId="10" fontId="6" fillId="0" borderId="0" xfId="0" applyNumberFormat="1" applyFont="1"/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left"/>
    </xf>
    <xf numFmtId="165" fontId="2" fillId="0" borderId="18" xfId="0" applyNumberFormat="1" applyFont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1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5" fontId="6" fillId="0" borderId="17" xfId="0" applyNumberFormat="1" applyFont="1" applyBorder="1" applyAlignment="1">
      <alignment horizontal="left"/>
    </xf>
    <xf numFmtId="165" fontId="6" fillId="0" borderId="18" xfId="0" applyNumberFormat="1" applyFont="1" applyBorder="1" applyAlignment="1">
      <alignment horizontal="left"/>
    </xf>
    <xf numFmtId="0" fontId="6" fillId="0" borderId="0" xfId="0" applyFont="1" applyAlignment="1">
      <alignment horizontal="righ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DBCB-F46B-42E2-A122-2A732DEF3728}">
  <dimension ref="A1:I19"/>
  <sheetViews>
    <sheetView tabSelected="1" workbookViewId="0">
      <selection activeCell="H27" sqref="H27"/>
    </sheetView>
  </sheetViews>
  <sheetFormatPr baseColWidth="10" defaultRowHeight="18.75" x14ac:dyDescent="0.3"/>
  <cols>
    <col min="1" max="1" width="11.140625" style="1" bestFit="1" customWidth="1"/>
    <col min="2" max="2" width="10.28515625" style="1" customWidth="1"/>
    <col min="3" max="3" width="14.28515625" style="1" bestFit="1" customWidth="1"/>
    <col min="4" max="4" width="23.7109375" style="1" customWidth="1"/>
    <col min="5" max="5" width="21.28515625" style="1" customWidth="1"/>
    <col min="6" max="6" width="4.85546875" style="1" customWidth="1"/>
    <col min="7" max="7" width="21" style="1" bestFit="1" customWidth="1"/>
    <col min="8" max="8" width="24.140625" style="1" bestFit="1" customWidth="1"/>
    <col min="9" max="9" width="29.7109375" style="1" bestFit="1" customWidth="1"/>
    <col min="10" max="16384" width="11.42578125" style="1"/>
  </cols>
  <sheetData>
    <row r="1" spans="1:9" ht="36" customHeight="1" x14ac:dyDescent="0.3">
      <c r="A1" s="62" t="s">
        <v>42</v>
      </c>
      <c r="B1" s="63"/>
      <c r="C1" s="63"/>
      <c r="D1" s="63"/>
      <c r="E1" s="64"/>
      <c r="G1" s="65" t="s">
        <v>14</v>
      </c>
      <c r="H1" s="66"/>
      <c r="I1" s="67"/>
    </row>
    <row r="2" spans="1:9" x14ac:dyDescent="0.3">
      <c r="A2" s="54" t="s">
        <v>0</v>
      </c>
      <c r="B2" s="55"/>
      <c r="C2" s="55"/>
      <c r="D2" s="2">
        <v>57</v>
      </c>
      <c r="E2" s="3"/>
      <c r="G2" s="4" t="s">
        <v>15</v>
      </c>
      <c r="H2" s="5" t="s">
        <v>16</v>
      </c>
      <c r="I2" s="6" t="s">
        <v>17</v>
      </c>
    </row>
    <row r="3" spans="1:9" x14ac:dyDescent="0.3">
      <c r="A3" s="54" t="s">
        <v>1</v>
      </c>
      <c r="B3" s="55"/>
      <c r="C3" s="55"/>
      <c r="D3" s="7">
        <f ca="1">NOW()</f>
        <v>45541.420208449075</v>
      </c>
      <c r="E3" s="3"/>
      <c r="G3" s="8">
        <v>344710507</v>
      </c>
      <c r="H3" s="2" t="s">
        <v>18</v>
      </c>
      <c r="I3" s="3" t="s">
        <v>23</v>
      </c>
    </row>
    <row r="4" spans="1:9" x14ac:dyDescent="0.3">
      <c r="A4" s="9"/>
      <c r="E4" s="10"/>
      <c r="G4" s="8">
        <v>344710510</v>
      </c>
      <c r="H4" s="2" t="s">
        <v>19</v>
      </c>
      <c r="I4" s="3" t="s">
        <v>24</v>
      </c>
    </row>
    <row r="5" spans="1:9" x14ac:dyDescent="0.3">
      <c r="A5" s="54" t="s">
        <v>2</v>
      </c>
      <c r="B5" s="55"/>
      <c r="C5" s="68">
        <v>344759001</v>
      </c>
      <c r="D5" s="69"/>
      <c r="E5" s="3"/>
      <c r="G5" s="8">
        <v>344759001</v>
      </c>
      <c r="H5" s="2" t="s">
        <v>20</v>
      </c>
      <c r="I5" s="3" t="s">
        <v>25</v>
      </c>
    </row>
    <row r="6" spans="1:9" x14ac:dyDescent="0.3">
      <c r="A6" s="54" t="s">
        <v>3</v>
      </c>
      <c r="B6" s="55"/>
      <c r="C6" s="70" t="str">
        <f>IF(Tél="","",VLOOKUP(Tél,TEntreprises,2))</f>
        <v>N3J</v>
      </c>
      <c r="D6" s="71"/>
      <c r="E6" s="3"/>
      <c r="G6" s="8">
        <v>698621278</v>
      </c>
      <c r="H6" s="2" t="s">
        <v>21</v>
      </c>
      <c r="I6" s="3" t="s">
        <v>26</v>
      </c>
    </row>
    <row r="7" spans="1:9" x14ac:dyDescent="0.3">
      <c r="A7" s="11" t="s">
        <v>4</v>
      </c>
      <c r="B7" s="2"/>
      <c r="C7" s="70" t="str">
        <f>IF(Tél="","",VLOOKUP(Tél,TEntreprises,3))</f>
        <v>18 RUE DES REMPARTS</v>
      </c>
      <c r="D7" s="71"/>
      <c r="E7" s="3"/>
      <c r="G7" s="8">
        <v>945606060</v>
      </c>
      <c r="H7" s="2" t="s">
        <v>22</v>
      </c>
      <c r="I7" s="3" t="s">
        <v>27</v>
      </c>
    </row>
    <row r="8" spans="1:9" ht="45.75" customHeight="1" x14ac:dyDescent="0.3">
      <c r="A8" s="11"/>
      <c r="B8" s="2"/>
      <c r="C8" s="72" t="s">
        <v>43</v>
      </c>
      <c r="D8" s="73"/>
      <c r="E8" s="3"/>
      <c r="G8" s="12" t="s">
        <v>28</v>
      </c>
      <c r="I8" s="10"/>
    </row>
    <row r="9" spans="1:9" x14ac:dyDescent="0.3">
      <c r="A9" s="4" t="s">
        <v>5</v>
      </c>
      <c r="B9" s="5" t="s">
        <v>6</v>
      </c>
      <c r="C9" s="5" t="s">
        <v>7</v>
      </c>
      <c r="D9" s="5" t="s">
        <v>8</v>
      </c>
      <c r="E9" s="6" t="s">
        <v>9</v>
      </c>
      <c r="G9" s="13" t="s">
        <v>29</v>
      </c>
      <c r="H9" s="5" t="s">
        <v>30</v>
      </c>
      <c r="I9" s="6" t="s">
        <v>31</v>
      </c>
    </row>
    <row r="10" spans="1:9" x14ac:dyDescent="0.3">
      <c r="A10" s="14">
        <v>5</v>
      </c>
      <c r="B10" s="5" t="s">
        <v>34</v>
      </c>
      <c r="C10" s="21" t="str">
        <f>IF(B10="","",VLOOKUP(B10,$G$10:$I$13,2,FALSE))</f>
        <v>CLUB</v>
      </c>
      <c r="D10" s="22">
        <f>IF(B10="","",VLOOKUP(B10,$G$10:$I$13,3,FALSE))</f>
        <v>9</v>
      </c>
      <c r="E10" s="19">
        <f>IF(D10="","",D10*A10)</f>
        <v>45</v>
      </c>
      <c r="G10" s="13" t="s">
        <v>32</v>
      </c>
      <c r="H10" s="2" t="s">
        <v>35</v>
      </c>
      <c r="I10" s="19">
        <v>5.5</v>
      </c>
    </row>
    <row r="11" spans="1:9" x14ac:dyDescent="0.3">
      <c r="A11" s="14">
        <v>6</v>
      </c>
      <c r="B11" s="5" t="s">
        <v>39</v>
      </c>
      <c r="C11" s="21" t="str">
        <f>IF(B11="","",VLOOKUP(B11,$G$10:$I$13,2,FALSE))</f>
        <v>COOL</v>
      </c>
      <c r="D11" s="22">
        <f>IF(B11="","",VLOOKUP(B11,$G$10:$I$13,3,FALSE))</f>
        <v>10</v>
      </c>
      <c r="E11" s="19">
        <f>IF(D11="","",D11*A11)</f>
        <v>60</v>
      </c>
      <c r="G11" s="13" t="s">
        <v>33</v>
      </c>
      <c r="H11" s="2" t="s">
        <v>36</v>
      </c>
      <c r="I11" s="19">
        <v>7</v>
      </c>
    </row>
    <row r="12" spans="1:9" x14ac:dyDescent="0.3">
      <c r="A12" s="14">
        <v>1</v>
      </c>
      <c r="B12" s="5" t="s">
        <v>33</v>
      </c>
      <c r="C12" s="21" t="str">
        <f>IF(B12="","",VLOOKUP(B12,$G$10:$I$13,2,FALSE))</f>
        <v>SPEED</v>
      </c>
      <c r="D12" s="22">
        <f>IF(B12="","",VLOOKUP(B12,$G$10:$I$13,3,FALSE))</f>
        <v>7</v>
      </c>
      <c r="E12" s="19">
        <f>IF(D12="","",D12*A12)</f>
        <v>7</v>
      </c>
      <c r="G12" s="13" t="s">
        <v>34</v>
      </c>
      <c r="H12" s="2" t="s">
        <v>37</v>
      </c>
      <c r="I12" s="19">
        <v>9</v>
      </c>
    </row>
    <row r="13" spans="1:9" ht="19.5" thickBot="1" x14ac:dyDescent="0.35">
      <c r="A13" s="14"/>
      <c r="B13" s="5"/>
      <c r="C13" s="21" t="str">
        <f>IF(B13="","",VLOOKUP(B13,$G$10:$I$13,2,FALSE))</f>
        <v/>
      </c>
      <c r="D13" s="23" t="str">
        <f>IF(B13="","",VLOOKUP(B13,$G$10:$I$13,3,FALSE))</f>
        <v/>
      </c>
      <c r="E13" s="15" t="str">
        <f>IF(D13="","",D13*A13)</f>
        <v/>
      </c>
      <c r="G13" s="16" t="s">
        <v>39</v>
      </c>
      <c r="H13" s="17" t="s">
        <v>38</v>
      </c>
      <c r="I13" s="20">
        <v>10</v>
      </c>
    </row>
    <row r="14" spans="1:9" ht="26.25" customHeight="1" x14ac:dyDescent="0.3">
      <c r="A14" s="74" t="s">
        <v>10</v>
      </c>
      <c r="B14" s="75"/>
      <c r="C14" s="24">
        <f>IF(C5="","",Ttc/1.055*0.055)</f>
        <v>5.8388625592417061</v>
      </c>
      <c r="D14" s="2"/>
      <c r="E14" s="3"/>
    </row>
    <row r="15" spans="1:9" ht="44.25" customHeight="1" thickBot="1" x14ac:dyDescent="0.35">
      <c r="A15" s="59" t="s">
        <v>41</v>
      </c>
      <c r="B15" s="60"/>
      <c r="C15" s="60"/>
      <c r="D15" s="61"/>
      <c r="E15" s="25">
        <f>SUM(E10:E13)</f>
        <v>112</v>
      </c>
    </row>
    <row r="16" spans="1:9" ht="47.25" customHeight="1" thickBot="1" x14ac:dyDescent="0.35">
      <c r="A16" s="56" t="s">
        <v>40</v>
      </c>
      <c r="B16" s="57"/>
      <c r="C16" s="57"/>
      <c r="D16" s="57"/>
      <c r="E16" s="58"/>
      <c r="H16" s="18"/>
    </row>
    <row r="19" spans="2:2" x14ac:dyDescent="0.3">
      <c r="B19" s="18"/>
    </row>
  </sheetData>
  <mergeCells count="13">
    <mergeCell ref="A1:E1"/>
    <mergeCell ref="G1:I1"/>
    <mergeCell ref="A2:C2"/>
    <mergeCell ref="C5:D5"/>
    <mergeCell ref="C6:D6"/>
    <mergeCell ref="A6:B6"/>
    <mergeCell ref="A5:B5"/>
    <mergeCell ref="A3:C3"/>
    <mergeCell ref="A16:E16"/>
    <mergeCell ref="A15:D15"/>
    <mergeCell ref="C7:D7"/>
    <mergeCell ref="C8:D8"/>
    <mergeCell ref="A14:B1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&amp;LFACTURETTE&amp;REdité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3CBA-1E78-4C99-A949-199B7483636A}">
  <dimension ref="A1:I19"/>
  <sheetViews>
    <sheetView showFormulas="1" workbookViewId="0">
      <selection activeCell="D24" sqref="D24"/>
    </sheetView>
  </sheetViews>
  <sheetFormatPr baseColWidth="10" defaultRowHeight="15.75" x14ac:dyDescent="0.25"/>
  <cols>
    <col min="1" max="1" width="5.140625" style="27" bestFit="1" customWidth="1"/>
    <col min="2" max="2" width="2.7109375" style="27" bestFit="1" customWidth="1"/>
    <col min="3" max="4" width="24.140625" style="27" customWidth="1"/>
    <col min="5" max="5" width="10.42578125" style="27" customWidth="1"/>
    <col min="6" max="6" width="4.85546875" style="27" customWidth="1"/>
    <col min="7" max="7" width="14.42578125" style="27" customWidth="1"/>
    <col min="8" max="8" width="23.85546875" style="27" customWidth="1"/>
    <col min="9" max="9" width="29.42578125" style="27" customWidth="1"/>
    <col min="10" max="16384" width="11.42578125" style="27"/>
  </cols>
  <sheetData>
    <row r="1" spans="1:9" ht="36" customHeight="1" x14ac:dyDescent="0.25">
      <c r="A1" s="88" t="s">
        <v>11</v>
      </c>
      <c r="B1" s="89"/>
      <c r="C1" s="89"/>
      <c r="D1" s="89"/>
      <c r="E1" s="26"/>
      <c r="G1" s="84" t="s">
        <v>14</v>
      </c>
      <c r="H1" s="85"/>
      <c r="I1" s="28"/>
    </row>
    <row r="2" spans="1:9" x14ac:dyDescent="0.25">
      <c r="A2" s="86" t="s">
        <v>0</v>
      </c>
      <c r="B2" s="87"/>
      <c r="C2" s="87"/>
      <c r="D2" s="29">
        <v>57</v>
      </c>
      <c r="E2" s="30"/>
      <c r="G2" s="31" t="s">
        <v>15</v>
      </c>
      <c r="H2" s="32" t="s">
        <v>16</v>
      </c>
      <c r="I2" s="33" t="s">
        <v>17</v>
      </c>
    </row>
    <row r="3" spans="1:9" x14ac:dyDescent="0.25">
      <c r="A3" s="86" t="s">
        <v>1</v>
      </c>
      <c r="B3" s="87"/>
      <c r="C3" s="87"/>
      <c r="D3" s="34">
        <f ca="1">NOW()</f>
        <v>45541.420208449075</v>
      </c>
      <c r="E3" s="30"/>
      <c r="G3" s="35">
        <v>344710507</v>
      </c>
      <c r="H3" s="29" t="s">
        <v>18</v>
      </c>
      <c r="I3" s="30" t="s">
        <v>23</v>
      </c>
    </row>
    <row r="4" spans="1:9" x14ac:dyDescent="0.25">
      <c r="A4" s="36"/>
      <c r="E4" s="37"/>
      <c r="G4" s="35">
        <v>344710510</v>
      </c>
      <c r="H4" s="29" t="s">
        <v>19</v>
      </c>
      <c r="I4" s="30" t="s">
        <v>24</v>
      </c>
    </row>
    <row r="5" spans="1:9" x14ac:dyDescent="0.25">
      <c r="A5" s="86" t="s">
        <v>2</v>
      </c>
      <c r="B5" s="87"/>
      <c r="C5" s="90">
        <v>344759001</v>
      </c>
      <c r="D5" s="91"/>
      <c r="E5" s="30"/>
      <c r="G5" s="35">
        <v>344759001</v>
      </c>
      <c r="H5" s="29" t="s">
        <v>20</v>
      </c>
      <c r="I5" s="30" t="s">
        <v>25</v>
      </c>
    </row>
    <row r="6" spans="1:9" x14ac:dyDescent="0.25">
      <c r="A6" s="86" t="s">
        <v>3</v>
      </c>
      <c r="B6" s="87"/>
      <c r="C6" s="76" t="str">
        <f>IF(Tél="","",VLOOKUP(Tél,TEntreprises,2))</f>
        <v>N3J</v>
      </c>
      <c r="D6" s="77"/>
      <c r="E6" s="30"/>
      <c r="G6" s="35">
        <v>698621278</v>
      </c>
      <c r="H6" s="29" t="s">
        <v>21</v>
      </c>
      <c r="I6" s="30" t="s">
        <v>26</v>
      </c>
    </row>
    <row r="7" spans="1:9" x14ac:dyDescent="0.25">
      <c r="A7" s="38" t="s">
        <v>4</v>
      </c>
      <c r="B7" s="29"/>
      <c r="C7" s="76" t="str">
        <f>IF(Tél="","",VLOOKUP(Tél,TEntreprises,3))</f>
        <v>18 RUE DES REMPARTS</v>
      </c>
      <c r="D7" s="77"/>
      <c r="E7" s="30"/>
      <c r="G7" s="35">
        <v>945606060</v>
      </c>
      <c r="H7" s="29" t="s">
        <v>22</v>
      </c>
      <c r="I7" s="30" t="s">
        <v>27</v>
      </c>
    </row>
    <row r="8" spans="1:9" ht="24.95" customHeight="1" x14ac:dyDescent="0.25">
      <c r="A8" s="38"/>
      <c r="B8" s="29"/>
      <c r="C8" s="78"/>
      <c r="D8" s="79"/>
      <c r="E8" s="30"/>
      <c r="G8" s="39" t="s">
        <v>28</v>
      </c>
      <c r="I8" s="37"/>
    </row>
    <row r="9" spans="1:9" x14ac:dyDescent="0.25">
      <c r="A9" s="31" t="s">
        <v>5</v>
      </c>
      <c r="B9" s="32" t="s">
        <v>6</v>
      </c>
      <c r="C9" s="32" t="s">
        <v>7</v>
      </c>
      <c r="D9" s="32" t="s">
        <v>8</v>
      </c>
      <c r="E9" s="33" t="s">
        <v>9</v>
      </c>
      <c r="G9" s="40" t="s">
        <v>29</v>
      </c>
      <c r="H9" s="32" t="s">
        <v>30</v>
      </c>
      <c r="I9" s="33" t="s">
        <v>31</v>
      </c>
    </row>
    <row r="10" spans="1:9" x14ac:dyDescent="0.25">
      <c r="A10" s="41">
        <v>5</v>
      </c>
      <c r="B10" s="32" t="s">
        <v>34</v>
      </c>
      <c r="C10" s="42" t="str">
        <f>IF(B10="","",VLOOKUP(B10,$G$10:$I$13,2,FALSE))</f>
        <v>CLUB</v>
      </c>
      <c r="D10" s="43">
        <f>IF(B10="","",VLOOKUP(B10,$G$10:$I$13,3,FALSE))</f>
        <v>9</v>
      </c>
      <c r="E10" s="44">
        <f>IF(D10="","",D10*A10)</f>
        <v>45</v>
      </c>
      <c r="G10" s="40" t="s">
        <v>32</v>
      </c>
      <c r="H10" s="29" t="s">
        <v>35</v>
      </c>
      <c r="I10" s="44">
        <v>5.5</v>
      </c>
    </row>
    <row r="11" spans="1:9" x14ac:dyDescent="0.25">
      <c r="A11" s="41">
        <v>6</v>
      </c>
      <c r="B11" s="32" t="s">
        <v>39</v>
      </c>
      <c r="C11" s="42" t="str">
        <f>IF(B11="","",VLOOKUP(B11,$G$10:$I$13,2,FALSE))</f>
        <v>COOL</v>
      </c>
      <c r="D11" s="43">
        <f>IF(B11="","",VLOOKUP(B11,$G$10:$I$13,3,FALSE))</f>
        <v>10</v>
      </c>
      <c r="E11" s="44">
        <f>IF(D11="","",D11*A11)</f>
        <v>60</v>
      </c>
      <c r="G11" s="40" t="s">
        <v>33</v>
      </c>
      <c r="H11" s="29" t="s">
        <v>36</v>
      </c>
      <c r="I11" s="44">
        <v>7</v>
      </c>
    </row>
    <row r="12" spans="1:9" x14ac:dyDescent="0.25">
      <c r="A12" s="41">
        <v>1</v>
      </c>
      <c r="B12" s="32" t="s">
        <v>33</v>
      </c>
      <c r="C12" s="42" t="str">
        <f>IF(B12="","",VLOOKUP(B12,$G$10:$I$13,2,FALSE))</f>
        <v>SPEED</v>
      </c>
      <c r="D12" s="43">
        <f>IF(B12="","",VLOOKUP(B12,$G$10:$I$13,3,FALSE))</f>
        <v>7</v>
      </c>
      <c r="E12" s="44">
        <f>IF(D12="","",D12*A12)</f>
        <v>7</v>
      </c>
      <c r="G12" s="40" t="s">
        <v>34</v>
      </c>
      <c r="H12" s="29" t="s">
        <v>37</v>
      </c>
      <c r="I12" s="44">
        <v>9</v>
      </c>
    </row>
    <row r="13" spans="1:9" ht="16.5" thickBot="1" x14ac:dyDescent="0.3">
      <c r="A13" s="41"/>
      <c r="B13" s="32"/>
      <c r="C13" s="42" t="str">
        <f>IF(B13="","",VLOOKUP(B13,$G$10:$I$13,2,FALSE))</f>
        <v/>
      </c>
      <c r="D13" s="43" t="str">
        <f>IF(B13="","",VLOOKUP(B13,$G$10:$I$13,3,FALSE))</f>
        <v/>
      </c>
      <c r="E13" s="44" t="str">
        <f>IF(D13="","",D13*A13)</f>
        <v/>
      </c>
      <c r="G13" s="45" t="s">
        <v>39</v>
      </c>
      <c r="H13" s="46" t="s">
        <v>38</v>
      </c>
      <c r="I13" s="47">
        <v>10</v>
      </c>
    </row>
    <row r="14" spans="1:9" ht="30" customHeight="1" x14ac:dyDescent="0.25">
      <c r="A14" s="80" t="s">
        <v>10</v>
      </c>
      <c r="B14" s="81"/>
      <c r="C14" s="48">
        <f>IF(C5="","",Ttc/1.055*0.055)</f>
        <v>5.8388625592417061</v>
      </c>
      <c r="D14" s="29"/>
      <c r="E14" s="30"/>
    </row>
    <row r="15" spans="1:9" ht="30" customHeight="1" thickBot="1" x14ac:dyDescent="0.3">
      <c r="A15" s="36"/>
      <c r="B15" s="49"/>
      <c r="C15" s="92" t="s">
        <v>12</v>
      </c>
      <c r="D15" s="92"/>
      <c r="E15" s="50">
        <f>SUM(E10:E13)</f>
        <v>112</v>
      </c>
    </row>
    <row r="16" spans="1:9" ht="30" customHeight="1" thickBot="1" x14ac:dyDescent="0.3">
      <c r="A16" s="82" t="s">
        <v>13</v>
      </c>
      <c r="B16" s="83"/>
      <c r="C16" s="83"/>
      <c r="D16" s="51"/>
      <c r="E16" s="52"/>
      <c r="H16" s="53"/>
    </row>
    <row r="19" spans="2:2" x14ac:dyDescent="0.25">
      <c r="B19" s="53"/>
    </row>
  </sheetData>
  <mergeCells count="13">
    <mergeCell ref="C7:D7"/>
    <mergeCell ref="C8:D8"/>
    <mergeCell ref="A14:B14"/>
    <mergeCell ref="A16:C16"/>
    <mergeCell ref="G1:H1"/>
    <mergeCell ref="A6:B6"/>
    <mergeCell ref="A5:B5"/>
    <mergeCell ref="A1:D1"/>
    <mergeCell ref="A3:C3"/>
    <mergeCell ref="A2:C2"/>
    <mergeCell ref="C5:D5"/>
    <mergeCell ref="C6:D6"/>
    <mergeCell ref="C15:D15"/>
  </mergeCells>
  <phoneticPr fontId="1" type="noConversion"/>
  <printOptions horizontalCentered="1"/>
  <pageMargins left="0.22" right="0.18" top="0.98425196850393704" bottom="0.98425196850393704" header="0.51181102362204722" footer="0.51181102362204722"/>
  <pageSetup paperSize="9" orientation="landscape" r:id="rId1"/>
  <headerFooter alignWithMargins="0">
    <oddFooter>&amp;LFACTURETTE&amp;REdité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Resultats</vt:lpstr>
      <vt:lpstr>Formules</vt:lpstr>
      <vt:lpstr>Formules!Code</vt:lpstr>
      <vt:lpstr>Code</vt:lpstr>
      <vt:lpstr>Formules!Tél</vt:lpstr>
      <vt:lpstr>Tél</vt:lpstr>
      <vt:lpstr>Formules!TEntreprises</vt:lpstr>
      <vt:lpstr>TEntreprises</vt:lpstr>
      <vt:lpstr>Formules!TFormules</vt:lpstr>
      <vt:lpstr>TFormules</vt:lpstr>
      <vt:lpstr>Formules!Ttc</vt:lpstr>
      <vt:lpstr>Ttc</vt:lpstr>
      <vt:lpstr>Formules!Zone_d_impression</vt:lpstr>
      <vt:lpstr>Resultats!Zone_d_impression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stagiaire03</dc:creator>
  <cp:lastModifiedBy>Clic-Formation</cp:lastModifiedBy>
  <cp:lastPrinted>2011-12-02T08:59:51Z</cp:lastPrinted>
  <dcterms:created xsi:type="dcterms:W3CDTF">2011-11-30T10:56:56Z</dcterms:created>
  <dcterms:modified xsi:type="dcterms:W3CDTF">2024-09-06T08:05:56Z</dcterms:modified>
</cp:coreProperties>
</file>